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xsern\Desktop\"/>
    </mc:Choice>
  </mc:AlternateContent>
  <xr:revisionPtr revIDLastSave="0" documentId="13_ncr:1_{0AA6EAF1-9425-4677-9D38-ED70C639D456}" xr6:coauthVersionLast="47" xr6:coauthVersionMax="47" xr10:uidLastSave="{00000000-0000-0000-0000-000000000000}"/>
  <bookViews>
    <workbookView xWindow="-110" yWindow="-110" windowWidth="19420" windowHeight="11500" tabRatio="942" activeTab="4" xr2:uid="{00000000-000D-0000-FFFF-FFFF00000000}"/>
  </bookViews>
  <sheets>
    <sheet name="Quoter" sheetId="13" r:id="rId1"/>
    <sheet name="Lists" sheetId="14" r:id="rId2"/>
    <sheet name="Term" sheetId="9" r:id="rId3"/>
    <sheet name="General Factors" sheetId="1" r:id="rId4"/>
    <sheet name="Collision" sheetId="2" r:id="rId5"/>
    <sheet name="Theft" sheetId="3" r:id="rId6"/>
    <sheet name="Liability" sheetId="4" r:id="rId7"/>
    <sheet name="Legal" sheetId="5" r:id="rId8"/>
    <sheet name="Medical" sheetId="6" r:id="rId9"/>
    <sheet name="Travel" sheetId="7" r:id="rId10"/>
    <sheet name="Make  Model Exclusion" sheetId="8" state="hidden" r:id="rId11"/>
    <sheet name="Mexvisit Travel Assistance" sheetId="10" state="hidden" r:id="rId12"/>
    <sheet name="Fees" sheetId="11" state="hidden" r:id="rId13"/>
    <sheet name="Combo" sheetId="18" r:id="rId14"/>
  </sheets>
  <definedNames>
    <definedName name="EXTENDED">Liability!$I$10:$I$11</definedName>
    <definedName name="STANDARD">Liability!$A$5:$A$9</definedName>
    <definedName name="TPLEXTENDED">Liability!$I$10:$I$11</definedName>
    <definedName name="TPLSTANDARD">Liability!$A$5:$A$9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12" i="3"/>
  <c r="B22" i="3"/>
  <c r="B21" i="3"/>
  <c r="B20" i="3"/>
  <c r="B19" i="3"/>
  <c r="B18" i="3"/>
  <c r="B17" i="3"/>
  <c r="B16" i="3"/>
  <c r="B15" i="3"/>
  <c r="B14" i="3"/>
  <c r="B13" i="3"/>
  <c r="B22" i="2"/>
  <c r="B21" i="2"/>
  <c r="B20" i="2"/>
  <c r="B19" i="2"/>
  <c r="B18" i="2"/>
  <c r="B17" i="2"/>
  <c r="B16" i="2"/>
  <c r="B15" i="2"/>
  <c r="B14" i="2"/>
  <c r="B13" i="2"/>
  <c r="D11" i="9"/>
  <c r="C11" i="9"/>
  <c r="C10" i="9"/>
  <c r="D10" i="9"/>
  <c r="D9" i="9"/>
  <c r="D8" i="9"/>
  <c r="D7" i="9"/>
  <c r="D6" i="9"/>
  <c r="D5" i="9"/>
  <c r="C370" i="9"/>
  <c r="C369" i="9"/>
  <c r="C368" i="9"/>
  <c r="C367" i="9"/>
  <c r="C366" i="9"/>
  <c r="C365" i="9"/>
  <c r="C36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B142" i="3"/>
  <c r="B64" i="3" l="1"/>
  <c r="B63" i="2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C9" i="9"/>
  <c r="C8" i="9"/>
  <c r="C7" i="9"/>
  <c r="C6" i="9"/>
  <c r="C5" i="9"/>
  <c r="M31" i="13"/>
  <c r="L31" i="13"/>
  <c r="K31" i="13"/>
  <c r="J31" i="13"/>
  <c r="I31" i="13"/>
  <c r="H31" i="13"/>
  <c r="G31" i="13"/>
  <c r="F31" i="13"/>
  <c r="E31" i="13"/>
  <c r="D31" i="13"/>
  <c r="C31" i="13"/>
  <c r="M44" i="13" l="1"/>
  <c r="L44" i="13"/>
  <c r="K44" i="13"/>
  <c r="J44" i="13"/>
  <c r="E44" i="13"/>
  <c r="D44" i="13"/>
  <c r="C44" i="13"/>
  <c r="M38" i="13"/>
  <c r="L38" i="13"/>
  <c r="K38" i="13"/>
  <c r="J38" i="13"/>
  <c r="I38" i="13"/>
  <c r="H38" i="13"/>
  <c r="G38" i="13"/>
  <c r="F38" i="13"/>
  <c r="E38" i="13"/>
  <c r="D38" i="13"/>
  <c r="C38" i="13"/>
  <c r="E43" i="11"/>
  <c r="B214" i="1"/>
  <c r="B178" i="1"/>
  <c r="B142" i="1"/>
  <c r="G59" i="10"/>
  <c r="G60" i="10"/>
  <c r="G58" i="10"/>
  <c r="B213" i="1"/>
  <c r="B177" i="1"/>
  <c r="B141" i="1"/>
  <c r="B210" i="1"/>
  <c r="B211" i="1"/>
  <c r="B175" i="1"/>
  <c r="B174" i="1"/>
  <c r="B212" i="1"/>
  <c r="B209" i="1"/>
  <c r="B173" i="1"/>
  <c r="B176" i="1"/>
  <c r="B138" i="1"/>
  <c r="B139" i="1"/>
  <c r="B140" i="1"/>
  <c r="B137" i="1"/>
  <c r="I44" i="13"/>
  <c r="H44" i="13"/>
  <c r="G44" i="13"/>
  <c r="F44" i="13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4" i="11"/>
  <c r="E9" i="11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M18" i="13" l="1"/>
  <c r="M22" i="13" s="1"/>
  <c r="L18" i="13"/>
  <c r="L21" i="13" s="1"/>
  <c r="K18" i="13"/>
  <c r="K22" i="13" s="1"/>
  <c r="J18" i="13"/>
  <c r="J20" i="13" s="1"/>
  <c r="I18" i="13"/>
  <c r="I19" i="13" s="1"/>
  <c r="H18" i="13"/>
  <c r="H20" i="13" s="1"/>
  <c r="G18" i="13"/>
  <c r="G19" i="13" s="1"/>
  <c r="F18" i="13"/>
  <c r="F19" i="13" s="1"/>
  <c r="E18" i="13"/>
  <c r="E20" i="13" s="1"/>
  <c r="D18" i="13"/>
  <c r="C18" i="13"/>
  <c r="M41" i="13"/>
  <c r="L41" i="13"/>
  <c r="M40" i="13"/>
  <c r="L40" i="13"/>
  <c r="M39" i="13"/>
  <c r="L39" i="13"/>
  <c r="K41" i="13"/>
  <c r="K40" i="13"/>
  <c r="K39" i="13"/>
  <c r="J41" i="13"/>
  <c r="J40" i="13"/>
  <c r="J39" i="13"/>
  <c r="I41" i="13"/>
  <c r="I40" i="13"/>
  <c r="I39" i="13"/>
  <c r="H41" i="13"/>
  <c r="H40" i="13"/>
  <c r="H39" i="13"/>
  <c r="G41" i="13"/>
  <c r="G40" i="13"/>
  <c r="G39" i="13"/>
  <c r="F41" i="13"/>
  <c r="F40" i="13"/>
  <c r="F39" i="13"/>
  <c r="E41" i="13"/>
  <c r="E40" i="13"/>
  <c r="E39" i="13"/>
  <c r="D41" i="13"/>
  <c r="C41" i="13"/>
  <c r="D40" i="13"/>
  <c r="C40" i="13"/>
  <c r="D39" i="13"/>
  <c r="C39" i="13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A135" i="1"/>
  <c r="B135" i="1" s="1"/>
  <c r="C21" i="13" l="1"/>
  <c r="C19" i="13"/>
  <c r="D22" i="13"/>
  <c r="D24" i="13"/>
  <c r="H19" i="13"/>
  <c r="H28" i="13" s="1"/>
  <c r="F22" i="13"/>
  <c r="G21" i="13"/>
  <c r="G22" i="13"/>
  <c r="F24" i="13"/>
  <c r="K21" i="13"/>
  <c r="L22" i="13"/>
  <c r="G20" i="13"/>
  <c r="G28" i="13" s="1"/>
  <c r="G24" i="13"/>
  <c r="I21" i="13"/>
  <c r="I20" i="13"/>
  <c r="I28" i="13" s="1"/>
  <c r="I24" i="13"/>
  <c r="K20" i="13"/>
  <c r="C22" i="13"/>
  <c r="J19" i="13"/>
  <c r="J28" i="13" s="1"/>
  <c r="M21" i="13"/>
  <c r="K19" i="13"/>
  <c r="L20" i="13"/>
  <c r="L19" i="13"/>
  <c r="M20" i="13"/>
  <c r="C24" i="13"/>
  <c r="M19" i="13"/>
  <c r="F21" i="13"/>
  <c r="H24" i="13"/>
  <c r="D20" i="13"/>
  <c r="H22" i="13"/>
  <c r="D19" i="13"/>
  <c r="F20" i="13"/>
  <c r="F28" i="13" s="1"/>
  <c r="H21" i="13"/>
  <c r="I22" i="13"/>
  <c r="J24" i="13"/>
  <c r="K24" i="13"/>
  <c r="J22" i="13"/>
  <c r="J21" i="13"/>
  <c r="L24" i="13"/>
  <c r="M24" i="13"/>
  <c r="C20" i="13"/>
  <c r="E19" i="13"/>
  <c r="E28" i="13" s="1"/>
  <c r="D21" i="13"/>
  <c r="E24" i="13"/>
  <c r="E21" i="13"/>
  <c r="E22" i="13"/>
  <c r="C28" i="13" l="1"/>
  <c r="K28" i="13"/>
  <c r="L28" i="13"/>
  <c r="D28" i="13"/>
  <c r="M28" i="13"/>
  <c r="J26" i="13"/>
  <c r="J27" i="13" s="1"/>
  <c r="J33" i="13" s="1"/>
  <c r="J43" i="13" s="1"/>
  <c r="J46" i="13" s="1"/>
  <c r="D26" i="13"/>
  <c r="G26" i="13"/>
  <c r="G27" i="13" s="1"/>
  <c r="G33" i="13" s="1"/>
  <c r="G43" i="13" s="1"/>
  <c r="G46" i="13" s="1"/>
  <c r="L26" i="13"/>
  <c r="F26" i="13"/>
  <c r="F27" i="13" s="1"/>
  <c r="F33" i="13" s="1"/>
  <c r="F43" i="13" s="1"/>
  <c r="F46" i="13" s="1"/>
  <c r="H26" i="13"/>
  <c r="H27" i="13" s="1"/>
  <c r="H33" i="13" s="1"/>
  <c r="H43" i="13" s="1"/>
  <c r="H46" i="13" s="1"/>
  <c r="E26" i="13"/>
  <c r="E27" i="13" s="1"/>
  <c r="E33" i="13" s="1"/>
  <c r="E43" i="13" s="1"/>
  <c r="E46" i="13" s="1"/>
  <c r="I26" i="13"/>
  <c r="K26" i="13"/>
  <c r="M26" i="13"/>
  <c r="K27" i="13" l="1"/>
  <c r="K33" i="13" s="1"/>
  <c r="K43" i="13" s="1"/>
  <c r="K46" i="13" s="1"/>
  <c r="L27" i="13"/>
  <c r="L33" i="13" s="1"/>
  <c r="L43" i="13" s="1"/>
  <c r="L46" i="13" s="1"/>
  <c r="D27" i="13"/>
  <c r="D33" i="13" s="1"/>
  <c r="D43" i="13" s="1"/>
  <c r="D46" i="13" s="1"/>
  <c r="M27" i="13"/>
  <c r="M33" i="13" s="1"/>
  <c r="M43" i="13" s="1"/>
  <c r="M46" i="13" s="1"/>
  <c r="I27" i="13"/>
  <c r="I33" i="13" s="1"/>
  <c r="I43" i="13" s="1"/>
  <c r="I46" i="13" s="1"/>
  <c r="A10" i="4"/>
  <c r="J11" i="4"/>
  <c r="I11" i="4"/>
  <c r="I10" i="4"/>
  <c r="J10" i="4"/>
  <c r="T4" i="14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5" i="9"/>
  <c r="J5" i="4"/>
  <c r="I370" i="9"/>
  <c r="I369" i="9"/>
  <c r="I368" i="9"/>
  <c r="I367" i="9"/>
  <c r="I366" i="9"/>
  <c r="I365" i="9"/>
  <c r="I364" i="9"/>
  <c r="I363" i="9"/>
  <c r="I362" i="9"/>
  <c r="I361" i="9"/>
  <c r="I360" i="9"/>
  <c r="I359" i="9"/>
  <c r="I358" i="9"/>
  <c r="I357" i="9"/>
  <c r="I356" i="9"/>
  <c r="I355" i="9"/>
  <c r="I354" i="9"/>
  <c r="I353" i="9"/>
  <c r="I352" i="9"/>
  <c r="I351" i="9"/>
  <c r="I350" i="9"/>
  <c r="I349" i="9"/>
  <c r="I348" i="9"/>
  <c r="I347" i="9"/>
  <c r="I346" i="9"/>
  <c r="I345" i="9"/>
  <c r="I344" i="9"/>
  <c r="I343" i="9"/>
  <c r="I342" i="9"/>
  <c r="I341" i="9"/>
  <c r="I340" i="9"/>
  <c r="I339" i="9"/>
  <c r="I338" i="9"/>
  <c r="I337" i="9"/>
  <c r="I336" i="9"/>
  <c r="I335" i="9"/>
  <c r="I334" i="9"/>
  <c r="I333" i="9"/>
  <c r="I332" i="9"/>
  <c r="I331" i="9"/>
  <c r="I330" i="9"/>
  <c r="I329" i="9"/>
  <c r="I328" i="9"/>
  <c r="I327" i="9"/>
  <c r="I326" i="9"/>
  <c r="I325" i="9"/>
  <c r="I324" i="9"/>
  <c r="I323" i="9"/>
  <c r="I322" i="9"/>
  <c r="I321" i="9"/>
  <c r="I320" i="9"/>
  <c r="I319" i="9"/>
  <c r="I318" i="9"/>
  <c r="I317" i="9"/>
  <c r="I316" i="9"/>
  <c r="I315" i="9"/>
  <c r="I314" i="9"/>
  <c r="I313" i="9"/>
  <c r="I312" i="9"/>
  <c r="I311" i="9"/>
  <c r="I310" i="9"/>
  <c r="I309" i="9"/>
  <c r="I308" i="9"/>
  <c r="I307" i="9"/>
  <c r="I306" i="9"/>
  <c r="I305" i="9"/>
  <c r="I304" i="9"/>
  <c r="I303" i="9"/>
  <c r="I302" i="9"/>
  <c r="I301" i="9"/>
  <c r="I300" i="9"/>
  <c r="I299" i="9"/>
  <c r="I298" i="9"/>
  <c r="I297" i="9"/>
  <c r="I296" i="9"/>
  <c r="I295" i="9"/>
  <c r="I294" i="9"/>
  <c r="I293" i="9"/>
  <c r="I292" i="9"/>
  <c r="I291" i="9"/>
  <c r="I290" i="9"/>
  <c r="I289" i="9"/>
  <c r="I288" i="9"/>
  <c r="I287" i="9"/>
  <c r="I286" i="9"/>
  <c r="I285" i="9"/>
  <c r="I284" i="9"/>
  <c r="I283" i="9"/>
  <c r="I282" i="9"/>
  <c r="I281" i="9"/>
  <c r="I280" i="9"/>
  <c r="I279" i="9"/>
  <c r="I278" i="9"/>
  <c r="I277" i="9"/>
  <c r="I276" i="9"/>
  <c r="I275" i="9"/>
  <c r="I274" i="9"/>
  <c r="I273" i="9"/>
  <c r="I272" i="9"/>
  <c r="I271" i="9"/>
  <c r="I270" i="9"/>
  <c r="I269" i="9"/>
  <c r="I268" i="9"/>
  <c r="I267" i="9"/>
  <c r="I266" i="9"/>
  <c r="I265" i="9"/>
  <c r="I264" i="9"/>
  <c r="I263" i="9"/>
  <c r="I262" i="9"/>
  <c r="I261" i="9"/>
  <c r="I260" i="9"/>
  <c r="I259" i="9"/>
  <c r="I258" i="9"/>
  <c r="I257" i="9"/>
  <c r="I256" i="9"/>
  <c r="I255" i="9"/>
  <c r="I254" i="9"/>
  <c r="I253" i="9"/>
  <c r="I252" i="9"/>
  <c r="I251" i="9"/>
  <c r="I250" i="9"/>
  <c r="I249" i="9"/>
  <c r="I248" i="9"/>
  <c r="I247" i="9"/>
  <c r="I246" i="9"/>
  <c r="I245" i="9"/>
  <c r="I244" i="9"/>
  <c r="I243" i="9"/>
  <c r="I242" i="9"/>
  <c r="I241" i="9"/>
  <c r="I240" i="9"/>
  <c r="I239" i="9"/>
  <c r="I238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I216" i="9"/>
  <c r="I215" i="9"/>
  <c r="I214" i="9"/>
  <c r="I213" i="9"/>
  <c r="I212" i="9"/>
  <c r="I211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2" i="9"/>
  <c r="I181" i="9"/>
  <c r="I180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35" i="9"/>
  <c r="I134" i="9"/>
  <c r="I133" i="9"/>
  <c r="I132" i="9"/>
  <c r="I131" i="9"/>
  <c r="I130" i="9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C26" i="13" l="1"/>
  <c r="C27" i="13" s="1"/>
  <c r="C33" i="13" l="1"/>
  <c r="C43" i="13" s="1"/>
  <c r="C46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Soto, Huber Oswaldo</author>
  </authors>
  <commentList>
    <comment ref="B31" authorId="0" shapeId="0" xr:uid="{06648E22-5A38-4574-8CE1-F2669A585E96}">
      <text>
        <r>
          <rPr>
            <b/>
            <sz val="9"/>
            <color indexed="81"/>
            <rFont val="Tahoma"/>
            <family val="2"/>
          </rPr>
          <t>Varia según la afiliación (Sitio WEB)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Soto, Huber Oswaldo</author>
  </authors>
  <commentList>
    <comment ref="C18" authorId="0" shapeId="0" xr:uid="{5A3F719B-3347-4CE5-BD4A-1CA1C1F5725B}">
      <text>
        <r>
          <rPr>
            <b/>
            <sz val="9"/>
            <color indexed="81"/>
            <rFont val="Tahoma"/>
            <family val="2"/>
          </rPr>
          <t>Soto, Huber Oswaldo:</t>
        </r>
        <r>
          <rPr>
            <sz val="9"/>
            <color indexed="81"/>
            <rFont val="Tahoma"/>
            <family val="2"/>
          </rPr>
          <t xml:space="preserve">
From: Krabbenhoft, Greg &lt;greg.krabbenhoft@nfp.com&gt; 
Sent: Monday, October 31, 2022 9:55 AM
To: Watson, Nate &lt;nate.watson@nfp.com&gt;; Howington, George &lt;george.howington@nfp.com&gt;
Subject: Re: TARIFA TURISTA 
Looking at the most recent rater spreadsheet in our repository (Feb 27, 2020 for standard and Apr 25, 2019 for extended), I see the following:
Standard:
50% surcharge for “business Use” policies
100% surcharge for under 21
32% surcharge for retired
32% surcharge for more than 180 days in Mexico
20% surcharge for fixed deductibles on collision &amp; theft
Extended:
50% surcharge for “business Use” policies
100% surcharge for under 21
32% surcharge for retired
32% surcharge for more than 180 days in Mexico
24.32% surcharge for fixed deductibles on collision &amp; theft
</t>
        </r>
      </text>
    </comment>
    <comment ref="J18" authorId="0" shapeId="0" xr:uid="{C03C29FE-A55F-4E7D-BF55-EE3EF6212064}">
      <text>
        <r>
          <rPr>
            <b/>
            <sz val="9"/>
            <color indexed="81"/>
            <rFont val="Tahoma"/>
            <family val="2"/>
          </rPr>
          <t>Soto, Huber Oswaldo:</t>
        </r>
        <r>
          <rPr>
            <sz val="9"/>
            <color indexed="81"/>
            <rFont val="Tahoma"/>
            <family val="2"/>
          </rPr>
          <t xml:space="preserve">
From: Krabbenhoft, Greg &lt;greg.krabbenhoft@nfp.com&gt; 
Sent: Monday, October 31, 2022 9:55 AM
To: Watson, Nate &lt;nate.watson@nfp.com&gt;; Howington, George &lt;george.howington@nfp.com&gt;
Subject: Re: TARIFA TURISTA 
Looking at the most recent rater spreadsheet in our repository (Feb 27, 2020 for standard and Apr 25, 2019 for extended), I see the following:
Standard:
50% surcharge for “business Use” policies
100% surcharge for under 21
32% surcharge for retired
32% surcharge for more than 180 days in Mexico
20% surcharge for fixed deductibles on collision &amp; theft
Extended:
50% surcharge for “business Use” policies
100% surcharge for under 21
32% surcharge for retired
32% surcharge for more than 180 days in Mexico
24.32% surcharge for fixed deductibles on collision &amp; theft
</t>
        </r>
      </text>
    </comment>
  </commentList>
</comments>
</file>

<file path=xl/sharedStrings.xml><?xml version="1.0" encoding="utf-8"?>
<sst xmlns="http://schemas.openxmlformats.org/spreadsheetml/2006/main" count="2415" uniqueCount="653">
  <si>
    <t>Notes</t>
  </si>
  <si>
    <t>Coverage</t>
  </si>
  <si>
    <t>Standard</t>
  </si>
  <si>
    <t>Policy term</t>
  </si>
  <si>
    <t>Vehicle type</t>
  </si>
  <si>
    <t>Car / Van</t>
  </si>
  <si>
    <t>News discounts / surcharges</t>
  </si>
  <si>
    <t>Vehicle value</t>
  </si>
  <si>
    <t>Towed units?</t>
  </si>
  <si>
    <t>Not towing anything</t>
  </si>
  <si>
    <t>Liability</t>
  </si>
  <si>
    <t>Extended (Minimum 500K)</t>
  </si>
  <si>
    <t>Medical Expenses by Person</t>
  </si>
  <si>
    <t>Extended (Minimum 15K)</t>
  </si>
  <si>
    <t>Fixed deductibles</t>
  </si>
  <si>
    <t>Yes</t>
  </si>
  <si>
    <t>Reason for your visit to Mexico</t>
  </si>
  <si>
    <t>Driving to Vacation Destination / Tourist Visa</t>
  </si>
  <si>
    <t>How many days per year is the vehicle in Mexico? *</t>
  </si>
  <si>
    <t>Less than 30</t>
  </si>
  <si>
    <t>Territory</t>
  </si>
  <si>
    <t>All Mexico</t>
  </si>
  <si>
    <t>News dicounts</t>
  </si>
  <si>
    <t xml:space="preserve">Driver Under 21 ? </t>
  </si>
  <si>
    <t>No</t>
  </si>
  <si>
    <t>Disclamer + Policy print</t>
  </si>
  <si>
    <t>Full Coverage in USA/Canada?</t>
  </si>
  <si>
    <t>Business Use?</t>
  </si>
  <si>
    <t>Retired?</t>
  </si>
  <si>
    <t>COLLISION</t>
  </si>
  <si>
    <t xml:space="preserve">THEFT </t>
  </si>
  <si>
    <t>LIABILITY</t>
  </si>
  <si>
    <t>LEGAL</t>
  </si>
  <si>
    <t>TRAVEL</t>
  </si>
  <si>
    <t>MEDICAL PAYMENTS</t>
  </si>
  <si>
    <t>PREMIUM AMOUNTS</t>
  </si>
  <si>
    <t>DISCOUNT AMOUNT</t>
  </si>
  <si>
    <t>SURCHARGE AMOUNT</t>
  </si>
  <si>
    <t>COMPANY FEE</t>
  </si>
  <si>
    <t>POLICY FEE</t>
  </si>
  <si>
    <t>TAXABLE AMOUNT</t>
  </si>
  <si>
    <t>Testear / RC diaria no cuadra</t>
  </si>
  <si>
    <t>IVA TAX AMOUNT</t>
  </si>
  <si>
    <t>StampAmount</t>
  </si>
  <si>
    <t>SurPlusLinesAmount</t>
  </si>
  <si>
    <t>OptTravelPremium</t>
  </si>
  <si>
    <t>OptTravelFee</t>
  </si>
  <si>
    <t>EvacPremium</t>
  </si>
  <si>
    <t>EvacFee</t>
  </si>
  <si>
    <t>Total premium</t>
  </si>
  <si>
    <t>Total Fees</t>
  </si>
  <si>
    <t>Total Tax</t>
  </si>
  <si>
    <t>Total Cost</t>
  </si>
  <si>
    <t>Vehicle Value</t>
  </si>
  <si>
    <t>Type of vehicle  NFP</t>
  </si>
  <si>
    <t>Condicional</t>
  </si>
  <si>
    <t>Towed Unit</t>
  </si>
  <si>
    <t>How many days per year is the vehicle in Mexico? </t>
  </si>
  <si>
    <t>Territories</t>
  </si>
  <si>
    <t>Business Use</t>
  </si>
  <si>
    <t>Car / SUV / Pickup / Van</t>
  </si>
  <si>
    <t>Bajas and Sonora only</t>
  </si>
  <si>
    <t>Extended</t>
  </si>
  <si>
    <t>Motorcycle</t>
  </si>
  <si>
    <t>bility extend to towed</t>
  </si>
  <si>
    <t>Visiting Friends or Family</t>
  </si>
  <si>
    <t>Between 31 and 90</t>
  </si>
  <si>
    <t>ATV/UTV</t>
  </si>
  <si>
    <t>1 Unit</t>
  </si>
  <si>
    <t>Business/Work/School/Frequent Commuter</t>
  </si>
  <si>
    <t>Between 90 and 180</t>
  </si>
  <si>
    <t>Border States only</t>
  </si>
  <si>
    <t>Motorhome</t>
  </si>
  <si>
    <t>2 Unit</t>
  </si>
  <si>
    <t>Temporary Mexico Resident Visa Holder</t>
  </si>
  <si>
    <t>More than 180</t>
  </si>
  <si>
    <t>Permanent Mexico Resident Visa Holder</t>
  </si>
  <si>
    <t>* (Bajas - Sonora - Chihuahua - Coahuila - Nuevo Leon - Tamaulipas)</t>
  </si>
  <si>
    <t>Medical</t>
  </si>
  <si>
    <t>Type of vehicle PROPOSAL</t>
  </si>
  <si>
    <t>SUV / Crossover</t>
  </si>
  <si>
    <t>Pickup</t>
  </si>
  <si>
    <t>Policy Term</t>
  </si>
  <si>
    <t>Term Discount</t>
  </si>
  <si>
    <t>Factor</t>
  </si>
  <si>
    <t>Type</t>
  </si>
  <si>
    <t>Amount</t>
  </si>
  <si>
    <t>How to apply?</t>
  </si>
  <si>
    <t>North-East Territory</t>
  </si>
  <si>
    <t>North-West Territory</t>
  </si>
  <si>
    <t>All Territories</t>
  </si>
  <si>
    <t>Vehicle Type - Car</t>
  </si>
  <si>
    <t>Vehicle Type - Pickup</t>
  </si>
  <si>
    <t>Vehicle Type - SUV</t>
  </si>
  <si>
    <t>Vehicle Type - Van</t>
  </si>
  <si>
    <t>Vehicle Type - Motorcycle</t>
  </si>
  <si>
    <t>Vehicle Type - Motorhome</t>
  </si>
  <si>
    <t>Visit Reason - Driving to Vacation Destination/Tourist Visa</t>
  </si>
  <si>
    <t>Visit Reason - Visiting Friends or Family</t>
  </si>
  <si>
    <t>Visit Reason - Business/Work/School/Frequent Commuter</t>
  </si>
  <si>
    <t>Surcharge</t>
  </si>
  <si>
    <t>Exclusive with Business Use</t>
  </si>
  <si>
    <t>Visit Reason - Temporary Mexico Resident Visa Holder</t>
  </si>
  <si>
    <t>Visit Reason - Permanent Mexico Resident Visa Holder</t>
  </si>
  <si>
    <t>Beyond Freezone</t>
  </si>
  <si>
    <t>Fixed Deductibles</t>
  </si>
  <si>
    <t>Liability Limit</t>
  </si>
  <si>
    <t>Exclusive with Visit Reason - Business/Work/School/Frequent Commuter</t>
  </si>
  <si>
    <t>Under 21</t>
  </si>
  <si>
    <t>Retired</t>
  </si>
  <si>
    <t>Exclusive with More than 180 Days in Mexico</t>
  </si>
  <si>
    <t>More than 180 Days in Mexico</t>
  </si>
  <si>
    <t>Exclusive with Retired</t>
  </si>
  <si>
    <t>Vehicle Type - Commercial Trailer</t>
  </si>
  <si>
    <t>Broadening Endorsement</t>
  </si>
  <si>
    <t>"Membership" discount</t>
  </si>
  <si>
    <t>Underwriter Policy Fee</t>
  </si>
  <si>
    <t>Fee</t>
  </si>
  <si>
    <t>IVA Tax Rate</t>
  </si>
  <si>
    <t>Applied like a tax on all premium and other surcharges.  Therefore, this is 'stacked' on other surcharges and their related discounts.    Reflected as a Tax when Mexican Credit Card and Agent Issue</t>
  </si>
  <si>
    <t>Applied like a tax on all premium and other surcharges.  Therefore, this is 'stacked' on other surcharges and their related discounts.  Reflected as a Tax when Mexican Credit Card and Agent Issue. NOTE: for programming purposes, the 16% tax surchrge is already applied to Liablility.</t>
  </si>
  <si>
    <t>Maximum Vehicle Age</t>
  </si>
  <si>
    <t>Limit</t>
  </si>
  <si>
    <t>years</t>
  </si>
  <si>
    <t>Minimum Physical Damage Vehicle Age</t>
  </si>
  <si>
    <t>Maximum Physical Damage Vehicle Age</t>
  </si>
  <si>
    <t>Maximum Boat Value</t>
  </si>
  <si>
    <t>Maximum Boat Trailer Value</t>
  </si>
  <si>
    <t>Maximum Travel Trailer Value</t>
  </si>
  <si>
    <t>Maximum Physical Damage Value</t>
  </si>
  <si>
    <t>Minimum Physical Damage Value</t>
  </si>
  <si>
    <t>Maximum Combination Value</t>
  </si>
  <si>
    <t>Power Unit + All Trailers</t>
  </si>
  <si>
    <t>RV Maximum Value</t>
  </si>
  <si>
    <t>Motorcycle Maximum Value</t>
  </si>
  <si>
    <t>(Medical Excluded)</t>
  </si>
  <si>
    <t>RV Combination Value</t>
  </si>
  <si>
    <t>RV + All Trailers</t>
  </si>
  <si>
    <t>Trailer Combination Value</t>
  </si>
  <si>
    <t>All Trailers Combined</t>
  </si>
  <si>
    <t>Minimum Liability Limit</t>
  </si>
  <si>
    <t>Use minimum if less is requested</t>
  </si>
  <si>
    <t>Default Legal Limit</t>
  </si>
  <si>
    <t>?????</t>
  </si>
  <si>
    <t>Default Medical Limit</t>
  </si>
  <si>
    <t>10000/50000</t>
  </si>
  <si>
    <t>15000/75000</t>
  </si>
  <si>
    <t>ATV/UTV Maximum Value</t>
  </si>
  <si>
    <t>company_name</t>
  </si>
  <si>
    <t>Display</t>
  </si>
  <si>
    <t>ABA - Standard Coverage</t>
  </si>
  <si>
    <t>ABA - Plus Extended Coverage</t>
  </si>
  <si>
    <t>display_name</t>
  </si>
  <si>
    <t>ABA Seguros</t>
  </si>
  <si>
    <t>coverage_desc</t>
  </si>
  <si>
    <t>underwriter_group</t>
  </si>
  <si>
    <t>ABA</t>
  </si>
  <si>
    <t>url</t>
  </si>
  <si>
    <t xml:space="preserve">http://www.abaseguros.com/Paginas/default.aspx </t>
  </si>
  <si>
    <t>pol_num_start</t>
  </si>
  <si>
    <t>Policy Number</t>
  </si>
  <si>
    <t>pol_num_stop</t>
  </si>
  <si>
    <t>product_id</t>
  </si>
  <si>
    <t>Mexico Tourist Auto</t>
  </si>
  <si>
    <t>liability_only</t>
  </si>
  <si>
    <t>Underwriting</t>
  </si>
  <si>
    <t>always_fixed_ded</t>
  </si>
  <si>
    <t>extended_option</t>
  </si>
  <si>
    <t>ded_car</t>
  </si>
  <si>
    <t>500 1000</t>
  </si>
  <si>
    <t>ded_other</t>
  </si>
  <si>
    <t>750 1200</t>
  </si>
  <si>
    <t>phone_report</t>
  </si>
  <si>
    <t>01 800 368 1414</t>
  </si>
  <si>
    <t>phone_travel</t>
  </si>
  <si>
    <t>01.800.310.7590</t>
  </si>
  <si>
    <t>pre_pol_num</t>
  </si>
  <si>
    <t>T1</t>
  </si>
  <si>
    <t>T2</t>
  </si>
  <si>
    <t>mid_pol_num</t>
  </si>
  <si>
    <t>includes_mexvisit_always</t>
  </si>
  <si>
    <t>supress_mexvisit_dec</t>
  </si>
  <si>
    <t>uninsured_motorist</t>
  </si>
  <si>
    <t>deductible_waver</t>
  </si>
  <si>
    <t>us_laborrate</t>
  </si>
  <si>
    <t>comm_premium</t>
  </si>
  <si>
    <t>Contract</t>
  </si>
  <si>
    <t>comm_fee</t>
  </si>
  <si>
    <t>opt_travel_provider</t>
  </si>
  <si>
    <t>legal_cov</t>
  </si>
  <si>
    <t>Included</t>
  </si>
  <si>
    <t>logged_in_only</t>
  </si>
  <si>
    <t>agent_code</t>
  </si>
  <si>
    <t>agent_name</t>
  </si>
  <si>
    <t>International Insurance Group</t>
  </si>
  <si>
    <t>agent_comm_premium</t>
  </si>
  <si>
    <t>agent_comm_fee</t>
  </si>
  <si>
    <t>am_best_rating</t>
  </si>
  <si>
    <t>secure</t>
  </si>
  <si>
    <t>use_mexvisit_as_travel</t>
  </si>
  <si>
    <t>gap_coverage</t>
  </si>
  <si>
    <t>16% Tax Rate added as SC</t>
  </si>
  <si>
    <t>Authorized 11% increase in rates</t>
  </si>
  <si>
    <t>News factors for Standard &amp; Extended</t>
  </si>
  <si>
    <t>Factors by Vehicle Type &amp; Coverage</t>
  </si>
  <si>
    <t>Collision</t>
  </si>
  <si>
    <t>Total theft</t>
  </si>
  <si>
    <t>Suv / Crossover</t>
  </si>
  <si>
    <t>Factors by Geographic Zone</t>
  </si>
  <si>
    <t>365 DAYS</t>
  </si>
  <si>
    <t>DIALY</t>
  </si>
  <si>
    <t>Bajas and Sonora only365</t>
  </si>
  <si>
    <t>Bajas and Sonora only181</t>
  </si>
  <si>
    <t>Bajas and sonora only1</t>
  </si>
  <si>
    <t>Bajas and sonora only2</t>
  </si>
  <si>
    <t>Bajas and sonora only3</t>
  </si>
  <si>
    <t>Bajas and sonora only4</t>
  </si>
  <si>
    <t>Bajas and sonora only5</t>
  </si>
  <si>
    <t>Bajas and sonora only6</t>
  </si>
  <si>
    <t>Bajas and sonora only7</t>
  </si>
  <si>
    <t>Bajas and sonora only8</t>
  </si>
  <si>
    <t>Bajas and sonora only9</t>
  </si>
  <si>
    <t>Bajas and sonora only10</t>
  </si>
  <si>
    <t>Bajas and sonora only11</t>
  </si>
  <si>
    <t>Bajas and sonora only12</t>
  </si>
  <si>
    <t>Bajas and sonora only13</t>
  </si>
  <si>
    <t>Bajas and sonora only14</t>
  </si>
  <si>
    <t>Bajas and sonora only15</t>
  </si>
  <si>
    <t>Bajas and sonora only16</t>
  </si>
  <si>
    <t>Bajas and sonora only17</t>
  </si>
  <si>
    <t>Bajas and sonora only18</t>
  </si>
  <si>
    <t>Bajas and sonora only19</t>
  </si>
  <si>
    <t>Bajas and sonora only20</t>
  </si>
  <si>
    <t>Bajas and sonora only21</t>
  </si>
  <si>
    <t>Bajas and sonora only22</t>
  </si>
  <si>
    <t>Bajas and sonora only23</t>
  </si>
  <si>
    <t>Bajas and sonora only24</t>
  </si>
  <si>
    <t>Bajas and sonora only25</t>
  </si>
  <si>
    <t>Bajas and sonora only26</t>
  </si>
  <si>
    <t>Bajas and sonora only27</t>
  </si>
  <si>
    <t>Bajas and sonora only28</t>
  </si>
  <si>
    <t>Bajas and sonora only29</t>
  </si>
  <si>
    <t>Bajas and sonora only30</t>
  </si>
  <si>
    <t>Border states only365</t>
  </si>
  <si>
    <t>Border states only181</t>
  </si>
  <si>
    <t>Border states only1</t>
  </si>
  <si>
    <t>Border states only2</t>
  </si>
  <si>
    <t>Border states only3</t>
  </si>
  <si>
    <t>Border states only4</t>
  </si>
  <si>
    <t>Border states only5</t>
  </si>
  <si>
    <t>Border states only6</t>
  </si>
  <si>
    <t>Border states only7</t>
  </si>
  <si>
    <t>Border states only8</t>
  </si>
  <si>
    <t>Border states only9</t>
  </si>
  <si>
    <t>Border states only10</t>
  </si>
  <si>
    <t>Border states only11</t>
  </si>
  <si>
    <t>Border states only12</t>
  </si>
  <si>
    <t>Border states only13</t>
  </si>
  <si>
    <t>Border states only14</t>
  </si>
  <si>
    <t>Border states only15</t>
  </si>
  <si>
    <t>Border states only16</t>
  </si>
  <si>
    <t>Border states only17</t>
  </si>
  <si>
    <t>Border states only18</t>
  </si>
  <si>
    <t>Border states only19</t>
  </si>
  <si>
    <t>Border states only20</t>
  </si>
  <si>
    <t>Border states only21</t>
  </si>
  <si>
    <t>Border states only22</t>
  </si>
  <si>
    <t>Border states only23</t>
  </si>
  <si>
    <t>Border states only24</t>
  </si>
  <si>
    <t>Border states only25</t>
  </si>
  <si>
    <t>Border states only26</t>
  </si>
  <si>
    <t>Border states only27</t>
  </si>
  <si>
    <t>Border states only28</t>
  </si>
  <si>
    <t>Border states only29</t>
  </si>
  <si>
    <t>Border states only30</t>
  </si>
  <si>
    <t>All Mexico365</t>
  </si>
  <si>
    <t>All Mexico181</t>
  </si>
  <si>
    <t>All Mexico1</t>
  </si>
  <si>
    <t>All Mexico2</t>
  </si>
  <si>
    <t>All Mexico3</t>
  </si>
  <si>
    <t>All Mexico4</t>
  </si>
  <si>
    <t>All Mexico5</t>
  </si>
  <si>
    <t>All Mexico6</t>
  </si>
  <si>
    <t>All Mexico7</t>
  </si>
  <si>
    <t>All Mexico8</t>
  </si>
  <si>
    <t>All Mexico9</t>
  </si>
  <si>
    <t>All Mexico10</t>
  </si>
  <si>
    <t>All Mexico11</t>
  </si>
  <si>
    <t>All Mexico12</t>
  </si>
  <si>
    <t>All Mexico13</t>
  </si>
  <si>
    <t>All Mexico14</t>
  </si>
  <si>
    <t>All Mexico15</t>
  </si>
  <si>
    <t>All Mexico16</t>
  </si>
  <si>
    <t>All Mexico17</t>
  </si>
  <si>
    <t>All Mexico18</t>
  </si>
  <si>
    <t>All Mexico19</t>
  </si>
  <si>
    <t>All Mexico20</t>
  </si>
  <si>
    <t>All Mexico21</t>
  </si>
  <si>
    <t>All Mexico22</t>
  </si>
  <si>
    <t>All Mexico23</t>
  </si>
  <si>
    <t>All Mexico24</t>
  </si>
  <si>
    <t>All Mexico25</t>
  </si>
  <si>
    <t>All Mexico26</t>
  </si>
  <si>
    <t>All Mexico27</t>
  </si>
  <si>
    <t>All Mexico28</t>
  </si>
  <si>
    <t>All Mexico29</t>
  </si>
  <si>
    <t>All Mexico30</t>
  </si>
  <si>
    <t>NOTE: 6/5/2024:</t>
  </si>
  <si>
    <t xml:space="preserve"> 11% rate increase applied to risk.  (Value * 1.11) on live raters.</t>
  </si>
  <si>
    <t>Rate Per Day</t>
  </si>
  <si>
    <t>Nort-West Territory</t>
  </si>
  <si>
    <t>Fixed Deductibles (static for extended)</t>
  </si>
  <si>
    <t>Collision and Theft on US Policy</t>
  </si>
  <si>
    <t>Exclusion</t>
  </si>
  <si>
    <t>Liability Only</t>
  </si>
  <si>
    <t>Deductible (Percentage) - Car/SUV/Pickup/Van</t>
  </si>
  <si>
    <t>Info</t>
  </si>
  <si>
    <t>Minimum Deductible:$500.00</t>
  </si>
  <si>
    <t>Deductible (Fixed) - Car/SUV/Pickup/Van/Other/Non-ATV,UTV</t>
  </si>
  <si>
    <t>Including partial theft, vandalism</t>
  </si>
  <si>
    <t>Deductible (Fixed) - ATV/UTV</t>
  </si>
  <si>
    <t xml:space="preserve">Info </t>
  </si>
  <si>
    <t>Minimum Deductible:$1000.00</t>
  </si>
  <si>
    <t>(Minimum 500K at 300K Rate)</t>
  </si>
  <si>
    <t>Rate already increased by 16% Tax SC</t>
  </si>
  <si>
    <t>Motorcycle Coverage</t>
  </si>
  <si>
    <t>Deductible (Percentage)</t>
  </si>
  <si>
    <t>Deductible (Fixed)</t>
  </si>
  <si>
    <t>Medical Limit</t>
  </si>
  <si>
    <t>Excluded</t>
  </si>
  <si>
    <t>ATV/UTV Coverage</t>
  </si>
  <si>
    <t>Make</t>
  </si>
  <si>
    <t>Restriction</t>
  </si>
  <si>
    <t>Model</t>
  </si>
  <si>
    <t>Porsche</t>
  </si>
  <si>
    <t>BMW Motorcycles</t>
  </si>
  <si>
    <t>Enduro</t>
  </si>
  <si>
    <t>Triumph</t>
  </si>
  <si>
    <t>Mv Agusta</t>
  </si>
  <si>
    <t>Brutale</t>
  </si>
  <si>
    <t>HUMMER</t>
  </si>
  <si>
    <t>BMW</t>
  </si>
  <si>
    <t>M6</t>
  </si>
  <si>
    <t>Bourget</t>
  </si>
  <si>
    <t>M3</t>
  </si>
  <si>
    <t>Peugeot</t>
  </si>
  <si>
    <t>Acura</t>
  </si>
  <si>
    <t>NSX</t>
  </si>
  <si>
    <t>Homemade</t>
  </si>
  <si>
    <t>M5</t>
  </si>
  <si>
    <t>Arctic Cat</t>
  </si>
  <si>
    <t>M Coupe</t>
  </si>
  <si>
    <t>Chevrolet</t>
  </si>
  <si>
    <t>Corvette</t>
  </si>
  <si>
    <t>Camaro</t>
  </si>
  <si>
    <t>H1 Soft Top</t>
  </si>
  <si>
    <t>Dodge</t>
  </si>
  <si>
    <t>Viper</t>
  </si>
  <si>
    <t>Audi</t>
  </si>
  <si>
    <t>TT</t>
  </si>
  <si>
    <t>Honda</t>
  </si>
  <si>
    <t>S2000</t>
  </si>
  <si>
    <t>Lincoln</t>
  </si>
  <si>
    <t>Navigator</t>
  </si>
  <si>
    <t>NULL</t>
  </si>
  <si>
    <t>Infiniti</t>
  </si>
  <si>
    <t>QX4</t>
  </si>
  <si>
    <t>SLX</t>
  </si>
  <si>
    <t>M Class</t>
  </si>
  <si>
    <t>Jaguar</t>
  </si>
  <si>
    <t>S-Type</t>
  </si>
  <si>
    <t>Mazda</t>
  </si>
  <si>
    <t>RX-8</t>
  </si>
  <si>
    <t>Z3</t>
  </si>
  <si>
    <t>Cadillac</t>
  </si>
  <si>
    <t>Escalade</t>
  </si>
  <si>
    <t>H2</t>
  </si>
  <si>
    <t>Chrysler</t>
  </si>
  <si>
    <t>Prowler</t>
  </si>
  <si>
    <t>MX5</t>
  </si>
  <si>
    <t>Ford</t>
  </si>
  <si>
    <t>Mustang Convertable</t>
  </si>
  <si>
    <t>Miata</t>
  </si>
  <si>
    <t>Mitsubishi</t>
  </si>
  <si>
    <t>Eclipse Spyder</t>
  </si>
  <si>
    <t>3000 GT VR-4</t>
  </si>
  <si>
    <t>Nissan</t>
  </si>
  <si>
    <t>300ZX Turbo</t>
  </si>
  <si>
    <t>X5</t>
  </si>
  <si>
    <t>Suzuki Motorcycles</t>
  </si>
  <si>
    <t>Katana</t>
  </si>
  <si>
    <t>Honda Motorcycles</t>
  </si>
  <si>
    <t>XR650R</t>
  </si>
  <si>
    <t>CBR 600-RR</t>
  </si>
  <si>
    <t>Land Rover</t>
  </si>
  <si>
    <t>Range Rover</t>
  </si>
  <si>
    <t>Lexus</t>
  </si>
  <si>
    <t>GX 470</t>
  </si>
  <si>
    <t>LX 450</t>
  </si>
  <si>
    <t>XJ</t>
  </si>
  <si>
    <t>XJ12</t>
  </si>
  <si>
    <t>XJ6</t>
  </si>
  <si>
    <t>XJ6L</t>
  </si>
  <si>
    <t>XJ8</t>
  </si>
  <si>
    <t>XJ8L</t>
  </si>
  <si>
    <t>XJR</t>
  </si>
  <si>
    <t>XJS</t>
  </si>
  <si>
    <t>XK</t>
  </si>
  <si>
    <t>XK8</t>
  </si>
  <si>
    <t>XKR</t>
  </si>
  <si>
    <t>SC 430</t>
  </si>
  <si>
    <t>350Z</t>
  </si>
  <si>
    <t>Plymouth</t>
  </si>
  <si>
    <t>Toyota</t>
  </si>
  <si>
    <t>Landcruiser</t>
  </si>
  <si>
    <t>Yamaha</t>
  </si>
  <si>
    <t>XJ 750R Seca</t>
  </si>
  <si>
    <t>KTM</t>
  </si>
  <si>
    <t>300 EXC</t>
  </si>
  <si>
    <t>525 EXC</t>
  </si>
  <si>
    <t>LC4</t>
  </si>
  <si>
    <t>Mercedes-Benz</t>
  </si>
  <si>
    <t>290 GD</t>
  </si>
  <si>
    <t>high_risk</t>
  </si>
  <si>
    <t>530 EXC-R</t>
  </si>
  <si>
    <t>Arizona</t>
  </si>
  <si>
    <t>Trike</t>
  </si>
  <si>
    <t>no_coverage</t>
  </si>
  <si>
    <t>Kodiak</t>
  </si>
  <si>
    <t>Italika</t>
  </si>
  <si>
    <t>125cc</t>
  </si>
  <si>
    <t>Tahoe 2500</t>
  </si>
  <si>
    <t xml:space="preserve">Boxer </t>
  </si>
  <si>
    <t>Traverse</t>
  </si>
  <si>
    <t>suv</t>
  </si>
  <si>
    <t>R1200S</t>
  </si>
  <si>
    <t xml:space="preserve">Daytona 675 </t>
  </si>
  <si>
    <t>F4 1000</t>
  </si>
  <si>
    <t>Fuso</t>
  </si>
  <si>
    <t>NX 400 (STREET ONLY)</t>
  </si>
  <si>
    <t>P30</t>
  </si>
  <si>
    <t>GSXR 1300 (Hayabusa)</t>
  </si>
  <si>
    <t>Mercedes Benz RV</t>
  </si>
  <si>
    <t>Unimog</t>
  </si>
  <si>
    <t>Polaris/Victory</t>
  </si>
  <si>
    <t>Razr (Street Only)</t>
  </si>
  <si>
    <t>Yamaha ATVs</t>
  </si>
  <si>
    <t>Rhino (Street Only)</t>
  </si>
  <si>
    <t>Econoline Centurion</t>
  </si>
  <si>
    <t>XR 400 R(street use only)</t>
  </si>
  <si>
    <t>Ranger (Street Only)</t>
  </si>
  <si>
    <t>SH150I Moped</t>
  </si>
  <si>
    <t>Burgman 400</t>
  </si>
  <si>
    <t>Burgman 650</t>
  </si>
  <si>
    <t>Maserati</t>
  </si>
  <si>
    <t>Quattroporte</t>
  </si>
  <si>
    <t>Datsun</t>
  </si>
  <si>
    <t>280 ZX</t>
  </si>
  <si>
    <t>Can-Am</t>
  </si>
  <si>
    <t>Outlander 400 Street Only</t>
  </si>
  <si>
    <t>Outlander 500 Street Only</t>
  </si>
  <si>
    <t>Outlander 650 Street Only</t>
  </si>
  <si>
    <t>Outlander 800R Street Only</t>
  </si>
  <si>
    <t>Outlander MAX 400 Street Only</t>
  </si>
  <si>
    <t>Outlander MAX 500 Street Only</t>
  </si>
  <si>
    <t>Outlander MAX 650 Street Only</t>
  </si>
  <si>
    <t>Outlander MAX 800R Street Only</t>
  </si>
  <si>
    <t>XS150</t>
  </si>
  <si>
    <t>Kawasaki</t>
  </si>
  <si>
    <t>KLR 650</t>
  </si>
  <si>
    <t>XR650L (Street Only)</t>
  </si>
  <si>
    <t>KLR250</t>
  </si>
  <si>
    <t>CBR 250</t>
  </si>
  <si>
    <t>Mark III</t>
  </si>
  <si>
    <t>Scooter</t>
  </si>
  <si>
    <t>XTZ12B</t>
  </si>
  <si>
    <t>Spec</t>
  </si>
  <si>
    <t>Sand Rail</t>
  </si>
  <si>
    <t>Captiva</t>
  </si>
  <si>
    <t>GSX-R600</t>
  </si>
  <si>
    <t>Local Motors</t>
  </si>
  <si>
    <t>Rally Fighter (Street Only)</t>
  </si>
  <si>
    <t>500 EXC</t>
  </si>
  <si>
    <t>450 EXC</t>
  </si>
  <si>
    <t>GS 1200</t>
  </si>
  <si>
    <t xml:space="preserve">Bimota </t>
  </si>
  <si>
    <t>DB7</t>
  </si>
  <si>
    <t>Ducati</t>
  </si>
  <si>
    <t>Multistrada</t>
  </si>
  <si>
    <t>Commander (Street Only)</t>
  </si>
  <si>
    <t>Diavel</t>
  </si>
  <si>
    <t>MUV700 (Street Only)</t>
  </si>
  <si>
    <t>Maverick (Street Only)</t>
  </si>
  <si>
    <t>250 EXC</t>
  </si>
  <si>
    <t>690 Hard Enduro</t>
  </si>
  <si>
    <t>GT 650</t>
  </si>
  <si>
    <t>950 Enduro</t>
  </si>
  <si>
    <t>Honda ATVs</t>
  </si>
  <si>
    <t>TRX 420 FE (Street Only)</t>
  </si>
  <si>
    <t>Polaris</t>
  </si>
  <si>
    <t>Ranger</t>
  </si>
  <si>
    <t>BFD</t>
  </si>
  <si>
    <t>Spec. Construction (street only)</t>
  </si>
  <si>
    <t>350 (Street Only)</t>
  </si>
  <si>
    <t>K1300</t>
  </si>
  <si>
    <t>K1300S</t>
  </si>
  <si>
    <t>Tesla</t>
  </si>
  <si>
    <t>Model S</t>
  </si>
  <si>
    <t>luxory</t>
  </si>
  <si>
    <t>C10</t>
  </si>
  <si>
    <t>450 ATV Street Only</t>
  </si>
  <si>
    <t>Outlander Max 1000 LTD (Street Only)</t>
  </si>
  <si>
    <t>250 XC-W</t>
  </si>
  <si>
    <t>F-Type</t>
  </si>
  <si>
    <t>F-Type R</t>
  </si>
  <si>
    <t>F-Type S</t>
  </si>
  <si>
    <t>F-Type S AWD</t>
  </si>
  <si>
    <t>500 XC-W</t>
  </si>
  <si>
    <t>ZX6R</t>
  </si>
  <si>
    <t>Ram 4500</t>
  </si>
  <si>
    <t>Renli</t>
  </si>
  <si>
    <t>1500 (Street Only)</t>
  </si>
  <si>
    <t>Razor XP4 1000</t>
  </si>
  <si>
    <t>Trail Blazer (Street Only)</t>
  </si>
  <si>
    <t>Trail Boss (Street Only)</t>
  </si>
  <si>
    <t>EXC 620</t>
  </si>
  <si>
    <t>Raptor</t>
  </si>
  <si>
    <t>ML 550</t>
  </si>
  <si>
    <t>GLA Class</t>
  </si>
  <si>
    <t>Viking 6</t>
  </si>
  <si>
    <t>Wolverine</t>
  </si>
  <si>
    <t>MKC</t>
  </si>
  <si>
    <t>Kawasaki ATVs</t>
  </si>
  <si>
    <t>MULE PRO FXT LE</t>
  </si>
  <si>
    <t>NX</t>
  </si>
  <si>
    <t>NX200T</t>
  </si>
  <si>
    <t xml:space="preserve">ATVs MULE </t>
  </si>
  <si>
    <t>Harley-Davidson</t>
  </si>
  <si>
    <t>Heritage Softtail Classic Trike</t>
  </si>
  <si>
    <t>XP 1000 (Street Only)</t>
  </si>
  <si>
    <t>R90S</t>
  </si>
  <si>
    <t>Suzuki ATVs</t>
  </si>
  <si>
    <t>ATV LT-Z250</t>
  </si>
  <si>
    <t>Razor 800 EFI</t>
  </si>
  <si>
    <t xml:space="preserve">CFMoto </t>
  </si>
  <si>
    <t>ZForce (Street Only)</t>
  </si>
  <si>
    <t>GLC Series</t>
  </si>
  <si>
    <t>KRF800-G</t>
  </si>
  <si>
    <t>yfm 350 Warrior (ATV)</t>
  </si>
  <si>
    <t>YXZ 1000R (Street only)</t>
  </si>
  <si>
    <t>TRX420FE7 (Street Only)</t>
  </si>
  <si>
    <t>R 1200 GS</t>
  </si>
  <si>
    <t>R 1200 GS Adventure</t>
  </si>
  <si>
    <t>R1200 GS</t>
  </si>
  <si>
    <t>R1200 R</t>
  </si>
  <si>
    <t>Bruin 350 Quad</t>
  </si>
  <si>
    <t>Medical Evacuation (Evac):</t>
  </si>
  <si>
    <t>Rate</t>
  </si>
  <si>
    <t>---</t>
  </si>
  <si>
    <t>Daily rate: $0.80/day</t>
  </si>
  <si>
    <t>Fee: $1.00</t>
  </si>
  <si>
    <t xml:space="preserve">Note: Six Month and Annual policies.  </t>
  </si>
  <si>
    <t>Mexvisit Travel Assistance:</t>
  </si>
  <si>
    <t>Daily Rate: $0.428/day</t>
  </si>
  <si>
    <t>Six Month Flat Rate: $13.2894</t>
  </si>
  <si>
    <t>Annual Flat Rate: $19.3884</t>
  </si>
  <si>
    <t>Fee: $3.00</t>
  </si>
  <si>
    <t>Demonstration Mode December 2024</t>
  </si>
  <si>
    <t>https://sb.iigins.com/quote/?aff_id=CHUBB</t>
  </si>
  <si>
    <t>Term</t>
  </si>
  <si>
    <t>Days</t>
  </si>
  <si>
    <t>Policy Fee</t>
  </si>
  <si>
    <t>Agency Fee</t>
  </si>
  <si>
    <t>daily policies</t>
  </si>
  <si>
    <t>extended policies</t>
  </si>
  <si>
    <t>ALL MX</t>
  </si>
  <si>
    <t>ZONE 1</t>
  </si>
  <si>
    <t>50k</t>
  </si>
  <si>
    <t>100k</t>
  </si>
  <si>
    <t>35k</t>
  </si>
  <si>
    <t>PICK UP</t>
  </si>
  <si>
    <t>SUV &amp; CROSSOVER</t>
  </si>
  <si>
    <t>AUTO, VAN y MINIVAN</t>
  </si>
  <si>
    <t>MOTORHOME (Self-propelled recreational vehicle)</t>
  </si>
  <si>
    <t>200k</t>
  </si>
  <si>
    <t>MOTORCYCLE (two-wheels).  BMW and Harley Davidson $50,000, all others remain at $35,000)</t>
  </si>
  <si>
    <t>ATV, UTV, QUADS &amp; BUGGIE</t>
  </si>
  <si>
    <t>5th Wheel Trailer while towed</t>
  </si>
  <si>
    <t>5th Wheel Trailer Only</t>
  </si>
  <si>
    <t>Converted Vans</t>
  </si>
  <si>
    <t>Combo (Primary Vehicle + Trailer+ Auto/Boat/Motorcycle or ATV)</t>
  </si>
  <si>
    <t>Utility Trailer, Boat Trailer, Auto Trailer</t>
  </si>
  <si>
    <t>Camper Shell</t>
  </si>
  <si>
    <t>Towed Auto</t>
  </si>
  <si>
    <t>Towed Watercraft</t>
  </si>
  <si>
    <t>Towed ATV, UTV, Buggie</t>
  </si>
  <si>
    <t>75k</t>
  </si>
  <si>
    <t>40k</t>
  </si>
  <si>
    <t>250k</t>
  </si>
  <si>
    <t>0k</t>
  </si>
  <si>
    <t>Concatena Territorio + vigencia</t>
  </si>
  <si>
    <t>Fees, se manejan diferentes fees según la afiliación.</t>
  </si>
  <si>
    <t>Demonstration Mode February 27 2025</t>
  </si>
  <si>
    <t>https://sb.iigins.com/quote/?aff_id=4896</t>
  </si>
  <si>
    <t>Production Mode March 07 2025</t>
  </si>
  <si>
    <t>SubTotal</t>
  </si>
  <si>
    <t>* INCLUDES OPTRAVEL / EVAC</t>
  </si>
  <si>
    <t>Bajas and Sonora only180</t>
  </si>
  <si>
    <t>Bajas and Sonora only182</t>
  </si>
  <si>
    <t>Border states only180</t>
  </si>
  <si>
    <t>Border states only182</t>
  </si>
  <si>
    <t>All Mexico180</t>
  </si>
  <si>
    <t>All Mexico182</t>
  </si>
  <si>
    <t>180-181-182 DAYS</t>
  </si>
  <si>
    <t>Bajas and Sonora only183</t>
  </si>
  <si>
    <t>Border states only183</t>
  </si>
  <si>
    <t>All Mexico183</t>
  </si>
  <si>
    <t>Bajas and Sonora only184</t>
  </si>
  <si>
    <t>Border states only184</t>
  </si>
  <si>
    <t>All Mexico184</t>
  </si>
  <si>
    <t>https://www.mexpro.com/</t>
  </si>
  <si>
    <t>actual</t>
  </si>
  <si>
    <t>iig</t>
  </si>
  <si>
    <t>mexpro</t>
  </si>
  <si>
    <t>website</t>
  </si>
  <si>
    <t>VAGABUNDOS DEL MAR</t>
  </si>
  <si>
    <t>Tent Trailer</t>
  </si>
  <si>
    <t>Travel Trailer / Fifth Wheel</t>
  </si>
  <si>
    <t>Utility or Boat Trailer</t>
  </si>
  <si>
    <t>Toy Hauler</t>
  </si>
  <si>
    <t>Pop-up Camper</t>
  </si>
  <si>
    <t>CAR, PICK UP, SUV, VAN</t>
  </si>
  <si>
    <t>175k</t>
  </si>
  <si>
    <t xml:space="preserve">Unable </t>
  </si>
  <si>
    <t>N/A</t>
  </si>
  <si>
    <t>10k</t>
  </si>
  <si>
    <t>25k</t>
  </si>
  <si>
    <t>Boat ( List trailer separately )</t>
  </si>
  <si>
    <t>Vehicle ( Car, SUV, Pickup, MC, UTV/ATV )</t>
  </si>
  <si>
    <t>150k</t>
  </si>
  <si>
    <t>ACTUAL CRITERIA (sb.iigins)</t>
  </si>
  <si>
    <t>Estándar</t>
  </si>
  <si>
    <t>SB.IIGINS</t>
  </si>
  <si>
    <t>Auto Trailer</t>
  </si>
  <si>
    <t>NEWS ITEMS</t>
  </si>
  <si>
    <t>90k</t>
  </si>
  <si>
    <t xml:space="preserve">VAGABUNDOS DEL MAR </t>
  </si>
  <si>
    <t>ACTUAL CRITERIA (Vagabundos del mar)</t>
  </si>
  <si>
    <t>NEW UNDERWRITING CRITERIA (Vagabundos del mar)</t>
  </si>
  <si>
    <t>BAJA SON</t>
  </si>
  <si>
    <t>INCREASE $</t>
  </si>
  <si>
    <t>ACV</t>
  </si>
  <si>
    <t>BAU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</si>
</sst>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&quot;$&quot;#,##0.00"/>
    <numFmt numFmtId="168" formatCode="&quot;$&quot;#,##0.00000"/>
    <numFmt numFmtId="169" formatCode="&quot;$&quot;#,##0.0000"/>
    <numFmt numFmtId="170" formatCode="_-* #,##0.00\ &quot;pta&quot;_-;\-* #,##0.00\ &quot;pta&quot;_-;_-* &quot;-&quot;??\ &quot;pta&quot;_-;_-@_-"/>
    <numFmt numFmtId="171" formatCode="&quot;$&quot;#,##0.00000_);[Red]\(&quot;$&quot;#,##0.00000\)"/>
    <numFmt numFmtId="172" formatCode="_-&quot;$&quot;* #,##0.0_-;\-&quot;$&quot;* #,##0.0_-;_-&quot;$&quot;* &quot;-&quot;??_-;_-@_-"/>
    <numFmt numFmtId="173" formatCode="_-* #,##0_-;\-* #,##0_-;_-* &quot;-&quot;??_-;_-@_-"/>
    <numFmt numFmtId="174" formatCode="&quot;$&quot;#,##0"/>
    <numFmt numFmtId="175" formatCode="_-* #,##0.000_-;\-* #,##0.000_-;_-* &quot;-&quot;??_-;_-@_-"/>
    <numFmt numFmtId="176" formatCode="0.0"/>
    <numFmt numFmtId="177" formatCode="0.000"/>
  </numFmts>
  <fonts count="5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B050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ptos"/>
      <family val="2"/>
    </font>
    <font>
      <b/>
      <sz val="8"/>
      <name val="Chubb Publico Text App"/>
      <family val="1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name val="Chubb Publico Text App"/>
      <family val="1"/>
    </font>
    <font>
      <sz val="8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Arial"/>
      <family val="2"/>
    </font>
    <font>
      <sz val="10"/>
      <color rgb="FF000000"/>
      <name val="Arial"/>
      <family val="2"/>
    </font>
    <font>
      <sz val="12"/>
      <color rgb="FF0070C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00B05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4">
    <xf numFmtId="0" fontId="0" fillId="0" borderId="0"/>
    <xf numFmtId="0" fontId="6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6" applyNumberFormat="0" applyAlignment="0" applyProtection="0"/>
    <xf numFmtId="0" fontId="20" fillId="6" borderId="7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23" fillId="7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7" fillId="32" borderId="0" applyNumberFormat="0" applyBorder="0" applyAlignment="0" applyProtection="0"/>
    <xf numFmtId="0" fontId="5" fillId="0" borderId="0"/>
    <xf numFmtId="0" fontId="11" fillId="0" borderId="0"/>
    <xf numFmtId="0" fontId="5" fillId="0" borderId="0"/>
    <xf numFmtId="0" fontId="5" fillId="8" borderId="10" applyNumberFormat="0" applyFont="0" applyAlignment="0" applyProtection="0"/>
    <xf numFmtId="0" fontId="8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5" fillId="8" borderId="10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1" fillId="0" borderId="0"/>
    <xf numFmtId="0" fontId="11" fillId="0" borderId="0"/>
    <xf numFmtId="0" fontId="5" fillId="0" borderId="0"/>
    <xf numFmtId="0" fontId="5" fillId="8" borderId="10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43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44" fontId="50" fillId="0" borderId="0" applyFont="0" applyFill="0" applyBorder="0" applyAlignment="0" applyProtection="0"/>
  </cellStyleXfs>
  <cellXfs count="205">
    <xf numFmtId="0" fontId="0" fillId="0" borderId="0" xfId="0"/>
    <xf numFmtId="0" fontId="7" fillId="0" borderId="1" xfId="0" applyFont="1" applyBorder="1"/>
    <xf numFmtId="0" fontId="8" fillId="0" borderId="0" xfId="0" applyFont="1"/>
    <xf numFmtId="10" fontId="8" fillId="0" borderId="0" xfId="0" applyNumberFormat="1" applyFont="1"/>
    <xf numFmtId="167" fontId="8" fillId="0" borderId="0" xfId="0" applyNumberFormat="1" applyFont="1"/>
    <xf numFmtId="167" fontId="7" fillId="0" borderId="1" xfId="0" applyNumberFormat="1" applyFont="1" applyBorder="1"/>
    <xf numFmtId="168" fontId="7" fillId="0" borderId="1" xfId="0" applyNumberFormat="1" applyFont="1" applyBorder="1"/>
    <xf numFmtId="10" fontId="7" fillId="0" borderId="1" xfId="0" applyNumberFormat="1" applyFont="1" applyBorder="1"/>
    <xf numFmtId="168" fontId="8" fillId="0" borderId="0" xfId="0" applyNumberFormat="1" applyFont="1"/>
    <xf numFmtId="9" fontId="8" fillId="0" borderId="0" xfId="0" applyNumberFormat="1" applyFont="1"/>
    <xf numFmtId="169" fontId="8" fillId="0" borderId="0" xfId="0" applyNumberFormat="1" applyFont="1"/>
    <xf numFmtId="169" fontId="0" fillId="0" borderId="0" xfId="0" applyNumberFormat="1"/>
    <xf numFmtId="0" fontId="9" fillId="0" borderId="0" xfId="0" applyFont="1"/>
    <xf numFmtId="0" fontId="10" fillId="0" borderId="0" xfId="1" applyFont="1"/>
    <xf numFmtId="0" fontId="11" fillId="0" borderId="0" xfId="2"/>
    <xf numFmtId="0" fontId="8" fillId="8" borderId="10" xfId="51" applyFont="1" applyAlignment="1"/>
    <xf numFmtId="10" fontId="8" fillId="8" borderId="10" xfId="51" applyNumberFormat="1" applyFont="1" applyAlignment="1"/>
    <xf numFmtId="0" fontId="8" fillId="8" borderId="10" xfId="51" applyFont="1" applyAlignment="1">
      <alignment wrapText="1"/>
    </xf>
    <xf numFmtId="0" fontId="8" fillId="8" borderId="10" xfId="168" applyFont="1" applyAlignment="1"/>
    <xf numFmtId="10" fontId="8" fillId="8" borderId="10" xfId="168" applyNumberFormat="1" applyFont="1" applyAlignment="1"/>
    <xf numFmtId="167" fontId="8" fillId="8" borderId="10" xfId="168" applyNumberFormat="1" applyFont="1" applyAlignment="1"/>
    <xf numFmtId="0" fontId="3" fillId="8" borderId="10" xfId="168"/>
    <xf numFmtId="165" fontId="8" fillId="8" borderId="10" xfId="240" applyNumberFormat="1" applyFont="1"/>
    <xf numFmtId="0" fontId="8" fillId="8" borderId="10" xfId="240" applyFont="1" applyAlignment="1"/>
    <xf numFmtId="0" fontId="8" fillId="8" borderId="10" xfId="357" applyFont="1" applyAlignment="1"/>
    <xf numFmtId="10" fontId="8" fillId="8" borderId="10" xfId="357" applyNumberFormat="1" applyFont="1" applyAlignment="1"/>
    <xf numFmtId="167" fontId="8" fillId="8" borderId="10" xfId="357" applyNumberFormat="1" applyFont="1" applyAlignment="1"/>
    <xf numFmtId="0" fontId="3" fillId="8" borderId="10" xfId="357"/>
    <xf numFmtId="165" fontId="8" fillId="8" borderId="10" xfId="357" applyNumberFormat="1" applyFont="1"/>
    <xf numFmtId="0" fontId="8" fillId="0" borderId="0" xfId="2" applyFont="1"/>
    <xf numFmtId="0" fontId="8" fillId="0" borderId="0" xfId="2" applyFont="1" applyAlignment="1">
      <alignment horizontal="left"/>
    </xf>
    <xf numFmtId="0" fontId="28" fillId="0" borderId="0" xfId="2" applyFont="1"/>
    <xf numFmtId="0" fontId="28" fillId="0" borderId="0" xfId="2" applyFont="1" applyAlignment="1">
      <alignment horizontal="left"/>
    </xf>
    <xf numFmtId="171" fontId="0" fillId="0" borderId="0" xfId="0" applyNumberFormat="1"/>
    <xf numFmtId="0" fontId="8" fillId="33" borderId="10" xfId="80" applyFont="1" applyFill="1" applyAlignment="1"/>
    <xf numFmtId="0" fontId="8" fillId="33" borderId="0" xfId="78" applyFont="1" applyFill="1"/>
    <xf numFmtId="167" fontId="8" fillId="33" borderId="10" xfId="80" applyNumberFormat="1" applyFont="1" applyFill="1" applyAlignment="1"/>
    <xf numFmtId="0" fontId="8" fillId="0" borderId="10" xfId="51" applyFont="1" applyFill="1" applyAlignment="1"/>
    <xf numFmtId="0" fontId="8" fillId="33" borderId="0" xfId="0" applyFont="1" applyFill="1"/>
    <xf numFmtId="0" fontId="0" fillId="33" borderId="0" xfId="0" applyFill="1"/>
    <xf numFmtId="0" fontId="28" fillId="34" borderId="0" xfId="0" applyFont="1" applyFill="1"/>
    <xf numFmtId="0" fontId="11" fillId="0" borderId="0" xfId="0" applyFont="1"/>
    <xf numFmtId="0" fontId="30" fillId="0" borderId="0" xfId="0" applyFont="1"/>
    <xf numFmtId="0" fontId="8" fillId="8" borderId="10" xfId="124" applyFont="1" applyAlignment="1"/>
    <xf numFmtId="0" fontId="8" fillId="0" borderId="0" xfId="78" applyFont="1"/>
    <xf numFmtId="167" fontId="8" fillId="8" borderId="10" xfId="124" applyNumberFormat="1" applyFont="1" applyAlignment="1"/>
    <xf numFmtId="0" fontId="8" fillId="35" borderId="0" xfId="2" applyFont="1" applyFill="1"/>
    <xf numFmtId="0" fontId="8" fillId="35" borderId="0" xfId="2" applyFont="1" applyFill="1" applyAlignment="1">
      <alignment horizontal="left"/>
    </xf>
    <xf numFmtId="0" fontId="28" fillId="0" borderId="0" xfId="0" applyFont="1"/>
    <xf numFmtId="0" fontId="31" fillId="0" borderId="0" xfId="0" applyFont="1"/>
    <xf numFmtId="10" fontId="28" fillId="0" borderId="0" xfId="0" applyNumberFormat="1" applyFont="1"/>
    <xf numFmtId="0" fontId="3" fillId="0" borderId="0" xfId="154"/>
    <xf numFmtId="168" fontId="8" fillId="0" borderId="0" xfId="2" applyNumberFormat="1" applyFont="1"/>
    <xf numFmtId="167" fontId="18" fillId="4" borderId="0" xfId="10" applyNumberFormat="1" applyAlignment="1"/>
    <xf numFmtId="168" fontId="18" fillId="4" borderId="0" xfId="10" applyNumberFormat="1" applyAlignment="1"/>
    <xf numFmtId="0" fontId="18" fillId="4" borderId="0" xfId="10" applyAlignment="1"/>
    <xf numFmtId="0" fontId="7" fillId="33" borderId="1" xfId="0" applyFont="1" applyFill="1" applyBorder="1"/>
    <xf numFmtId="0" fontId="28" fillId="34" borderId="12" xfId="0" quotePrefix="1" applyFont="1" applyFill="1" applyBorder="1"/>
    <xf numFmtId="0" fontId="28" fillId="34" borderId="13" xfId="0" applyFont="1" applyFill="1" applyBorder="1"/>
    <xf numFmtId="9" fontId="28" fillId="34" borderId="14" xfId="0" applyNumberFormat="1" applyFont="1" applyFill="1" applyBorder="1"/>
    <xf numFmtId="0" fontId="28" fillId="34" borderId="15" xfId="0" applyFont="1" applyFill="1" applyBorder="1"/>
    <xf numFmtId="0" fontId="28" fillId="34" borderId="16" xfId="0" applyFont="1" applyFill="1" applyBorder="1"/>
    <xf numFmtId="9" fontId="28" fillId="34" borderId="17" xfId="0" applyNumberFormat="1" applyFont="1" applyFill="1" applyBorder="1"/>
    <xf numFmtId="10" fontId="8" fillId="36" borderId="0" xfId="0" applyNumberFormat="1" applyFont="1" applyFill="1"/>
    <xf numFmtId="169" fontId="11" fillId="0" borderId="0" xfId="2" applyNumberFormat="1"/>
    <xf numFmtId="0" fontId="32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169" fontId="11" fillId="34" borderId="0" xfId="2" applyNumberFormat="1" applyFill="1"/>
    <xf numFmtId="0" fontId="33" fillId="0" borderId="0" xfId="2" applyFont="1"/>
    <xf numFmtId="0" fontId="35" fillId="0" borderId="0" xfId="2" applyFont="1"/>
    <xf numFmtId="0" fontId="36" fillId="0" borderId="0" xfId="2" applyFont="1"/>
    <xf numFmtId="0" fontId="11" fillId="0" borderId="18" xfId="2" applyBorder="1"/>
    <xf numFmtId="172" fontId="0" fillId="0" borderId="18" xfId="669" applyNumberFormat="1" applyFont="1" applyBorder="1"/>
    <xf numFmtId="0" fontId="37" fillId="0" borderId="18" xfId="2" applyFont="1" applyBorder="1"/>
    <xf numFmtId="0" fontId="36" fillId="0" borderId="18" xfId="2" applyFont="1" applyBorder="1"/>
    <xf numFmtId="0" fontId="39" fillId="36" borderId="18" xfId="2" applyFont="1" applyFill="1" applyBorder="1"/>
    <xf numFmtId="0" fontId="40" fillId="36" borderId="18" xfId="2" applyFont="1" applyFill="1" applyBorder="1"/>
    <xf numFmtId="0" fontId="11" fillId="37" borderId="0" xfId="2" applyFill="1"/>
    <xf numFmtId="167" fontId="7" fillId="37" borderId="0" xfId="2" applyNumberFormat="1" applyFont="1" applyFill="1"/>
    <xf numFmtId="167" fontId="8" fillId="37" borderId="0" xfId="2" applyNumberFormat="1" applyFont="1" applyFill="1"/>
    <xf numFmtId="167" fontId="7" fillId="37" borderId="18" xfId="2" applyNumberFormat="1" applyFont="1" applyFill="1" applyBorder="1"/>
    <xf numFmtId="167" fontId="8" fillId="37" borderId="18" xfId="2" applyNumberFormat="1" applyFont="1" applyFill="1" applyBorder="1"/>
    <xf numFmtId="174" fontId="10" fillId="38" borderId="18" xfId="10" applyNumberFormat="1" applyFont="1" applyFill="1" applyBorder="1" applyAlignment="1"/>
    <xf numFmtId="168" fontId="10" fillId="38" borderId="18" xfId="10" applyNumberFormat="1" applyFont="1" applyFill="1" applyBorder="1" applyAlignment="1"/>
    <xf numFmtId="174" fontId="8" fillId="0" borderId="0" xfId="0" applyNumberFormat="1" applyFont="1"/>
    <xf numFmtId="174" fontId="0" fillId="0" borderId="0" xfId="0" applyNumberFormat="1"/>
    <xf numFmtId="0" fontId="38" fillId="0" borderId="18" xfId="47" applyFont="1" applyBorder="1" applyAlignment="1" applyProtection="1">
      <alignment horizontal="left" vertical="center" wrapText="1"/>
      <protection hidden="1"/>
    </xf>
    <xf numFmtId="0" fontId="0" fillId="0" borderId="18" xfId="0" applyBorder="1" applyAlignment="1">
      <alignment horizontal="right"/>
    </xf>
    <xf numFmtId="173" fontId="0" fillId="0" borderId="18" xfId="667" applyNumberFormat="1" applyFont="1" applyBorder="1" applyAlignment="1">
      <alignment horizontal="right"/>
    </xf>
    <xf numFmtId="0" fontId="41" fillId="0" borderId="0" xfId="47" applyFont="1" applyAlignment="1" applyProtection="1">
      <alignment horizontal="center" vertical="center" wrapText="1"/>
      <protection hidden="1"/>
    </xf>
    <xf numFmtId="0" fontId="41" fillId="0" borderId="18" xfId="47" applyFont="1" applyBorder="1" applyAlignment="1" applyProtection="1">
      <alignment horizontal="left" vertical="center" wrapText="1"/>
      <protection hidden="1"/>
    </xf>
    <xf numFmtId="0" fontId="11" fillId="0" borderId="0" xfId="0" applyFont="1" applyAlignment="1">
      <alignment horizontal="left"/>
    </xf>
    <xf numFmtId="0" fontId="41" fillId="0" borderId="0" xfId="47" applyFont="1" applyAlignment="1" applyProtection="1">
      <alignment horizontal="left" vertical="center" wrapText="1"/>
      <protection hidden="1"/>
    </xf>
    <xf numFmtId="43" fontId="0" fillId="0" borderId="18" xfId="667" applyFont="1" applyBorder="1"/>
    <xf numFmtId="43" fontId="0" fillId="38" borderId="18" xfId="667" applyFont="1" applyFill="1" applyBorder="1"/>
    <xf numFmtId="0" fontId="0" fillId="0" borderId="18" xfId="0" applyBorder="1"/>
    <xf numFmtId="0" fontId="11" fillId="0" borderId="18" xfId="0" applyFont="1" applyBorder="1"/>
    <xf numFmtId="43" fontId="0" fillId="0" borderId="18" xfId="0" applyNumberFormat="1" applyBorder="1"/>
    <xf numFmtId="2" fontId="0" fillId="0" borderId="18" xfId="0" applyNumberFormat="1" applyBorder="1"/>
    <xf numFmtId="43" fontId="36" fillId="0" borderId="18" xfId="667" applyFont="1" applyBorder="1"/>
    <xf numFmtId="43" fontId="36" fillId="38" borderId="18" xfId="667" applyFont="1" applyFill="1" applyBorder="1"/>
    <xf numFmtId="0" fontId="41" fillId="39" borderId="18" xfId="47" applyFont="1" applyFill="1" applyBorder="1" applyAlignment="1" applyProtection="1">
      <alignment horizontal="left" vertical="center" wrapText="1"/>
      <protection hidden="1"/>
    </xf>
    <xf numFmtId="173" fontId="0" fillId="0" borderId="18" xfId="667" applyNumberFormat="1" applyFont="1" applyBorder="1"/>
    <xf numFmtId="0" fontId="11" fillId="0" borderId="18" xfId="0" applyFont="1" applyBorder="1" applyAlignment="1">
      <alignment horizontal="right"/>
    </xf>
    <xf numFmtId="0" fontId="28" fillId="0" borderId="18" xfId="0" applyFont="1" applyBorder="1" applyAlignment="1">
      <alignment horizontal="right"/>
    </xf>
    <xf numFmtId="0" fontId="36" fillId="0" borderId="18" xfId="0" applyFont="1" applyBorder="1" applyAlignment="1">
      <alignment horizontal="center"/>
    </xf>
    <xf numFmtId="0" fontId="36" fillId="39" borderId="18" xfId="0" applyFont="1" applyFill="1" applyBorder="1"/>
    <xf numFmtId="0" fontId="41" fillId="38" borderId="18" xfId="47" applyFont="1" applyFill="1" applyBorder="1" applyAlignment="1" applyProtection="1">
      <alignment horizontal="left" vertical="center" wrapText="1"/>
      <protection hidden="1"/>
    </xf>
    <xf numFmtId="0" fontId="0" fillId="38" borderId="18" xfId="0" applyFill="1" applyBorder="1" applyAlignment="1">
      <alignment horizontal="right"/>
    </xf>
    <xf numFmtId="0" fontId="0" fillId="39" borderId="18" xfId="0" applyFill="1" applyBorder="1" applyAlignment="1">
      <alignment horizontal="right"/>
    </xf>
    <xf numFmtId="164" fontId="8" fillId="0" borderId="0" xfId="2" applyNumberFormat="1" applyFont="1"/>
    <xf numFmtId="0" fontId="8" fillId="0" borderId="2" xfId="0" applyFont="1" applyBorder="1"/>
    <xf numFmtId="0" fontId="34" fillId="0" borderId="18" xfId="0" applyFont="1" applyBorder="1"/>
    <xf numFmtId="0" fontId="10" fillId="0" borderId="0" xfId="0" applyFont="1"/>
    <xf numFmtId="0" fontId="44" fillId="0" borderId="0" xfId="0" applyFont="1" applyAlignment="1">
      <alignment horizontal="center"/>
    </xf>
    <xf numFmtId="0" fontId="44" fillId="0" borderId="0" xfId="0" applyFont="1"/>
    <xf numFmtId="9" fontId="28" fillId="0" borderId="0" xfId="671" applyFont="1"/>
    <xf numFmtId="43" fontId="36" fillId="0" borderId="18" xfId="667" applyNumberFormat="1" applyFont="1" applyBorder="1"/>
    <xf numFmtId="10" fontId="28" fillId="34" borderId="0" xfId="0" applyNumberFormat="1" applyFont="1" applyFill="1"/>
    <xf numFmtId="176" fontId="31" fillId="0" borderId="0" xfId="0" applyNumberFormat="1" applyFont="1"/>
    <xf numFmtId="0" fontId="49" fillId="0" borderId="0" xfId="2" applyFont="1"/>
    <xf numFmtId="0" fontId="11" fillId="0" borderId="0" xfId="2" applyAlignment="1">
      <alignment horizontal="center"/>
    </xf>
    <xf numFmtId="0" fontId="36" fillId="0" borderId="0" xfId="2" applyFont="1" applyAlignment="1">
      <alignment horizontal="center"/>
    </xf>
    <xf numFmtId="0" fontId="11" fillId="0" borderId="18" xfId="2" applyBorder="1" applyAlignment="1">
      <alignment horizontal="center"/>
    </xf>
    <xf numFmtId="43" fontId="11" fillId="0" borderId="18" xfId="667" applyFont="1" applyBorder="1"/>
    <xf numFmtId="175" fontId="0" fillId="38" borderId="18" xfId="667" applyNumberFormat="1" applyFont="1" applyFill="1" applyBorder="1"/>
    <xf numFmtId="2" fontId="0" fillId="0" borderId="0" xfId="0" applyNumberFormat="1"/>
    <xf numFmtId="0" fontId="11" fillId="38" borderId="18" xfId="0" applyFont="1" applyFill="1" applyBorder="1" applyAlignment="1">
      <alignment horizontal="right"/>
    </xf>
    <xf numFmtId="0" fontId="51" fillId="0" borderId="0" xfId="0" applyFont="1"/>
    <xf numFmtId="172" fontId="36" fillId="0" borderId="18" xfId="669" applyNumberFormat="1" applyFont="1" applyBorder="1"/>
    <xf numFmtId="172" fontId="31" fillId="0" borderId="18" xfId="669" applyNumberFormat="1" applyFont="1" applyBorder="1"/>
    <xf numFmtId="0" fontId="52" fillId="0" borderId="0" xfId="0" applyFont="1"/>
    <xf numFmtId="44" fontId="34" fillId="0" borderId="0" xfId="673" applyNumberFormat="1" applyFont="1"/>
    <xf numFmtId="44" fontId="11" fillId="0" borderId="0" xfId="2" applyNumberFormat="1"/>
    <xf numFmtId="168" fontId="8" fillId="34" borderId="0" xfId="0" applyNumberFormat="1" applyFont="1" applyFill="1"/>
    <xf numFmtId="10" fontId="8" fillId="34" borderId="0" xfId="0" applyNumberFormat="1" applyFont="1" applyFill="1"/>
    <xf numFmtId="168" fontId="8" fillId="42" borderId="0" xfId="0" applyNumberFormat="1" applyFont="1" applyFill="1"/>
    <xf numFmtId="168" fontId="8" fillId="43" borderId="0" xfId="0" applyNumberFormat="1" applyFont="1" applyFill="1"/>
    <xf numFmtId="168" fontId="0" fillId="0" borderId="0" xfId="0" applyNumberFormat="1"/>
    <xf numFmtId="168" fontId="28" fillId="0" borderId="0" xfId="0" applyNumberFormat="1" applyFont="1"/>
    <xf numFmtId="168" fontId="24" fillId="38" borderId="18" xfId="10" applyNumberFormat="1" applyFont="1" applyFill="1" applyBorder="1" applyAlignment="1"/>
    <xf numFmtId="0" fontId="53" fillId="0" borderId="0" xfId="0" applyFont="1"/>
    <xf numFmtId="0" fontId="44" fillId="40" borderId="0" xfId="0" applyFont="1" applyFill="1"/>
    <xf numFmtId="0" fontId="45" fillId="41" borderId="0" xfId="0" applyFont="1" applyFill="1" applyAlignment="1">
      <alignment horizontal="right"/>
    </xf>
    <xf numFmtId="0" fontId="36" fillId="0" borderId="0" xfId="0" applyFont="1"/>
    <xf numFmtId="0" fontId="44" fillId="0" borderId="21" xfId="0" applyFont="1" applyBorder="1"/>
    <xf numFmtId="0" fontId="46" fillId="41" borderId="21" xfId="0" applyFont="1" applyFill="1" applyBorder="1" applyAlignment="1">
      <alignment horizontal="right"/>
    </xf>
    <xf numFmtId="0" fontId="0" fillId="0" borderId="21" xfId="0" applyBorder="1"/>
    <xf numFmtId="9" fontId="53" fillId="34" borderId="21" xfId="0" applyNumberFormat="1" applyFont="1" applyFill="1" applyBorder="1"/>
    <xf numFmtId="0" fontId="44" fillId="0" borderId="0" xfId="0" applyFont="1" applyBorder="1"/>
    <xf numFmtId="0" fontId="44" fillId="41" borderId="0" xfId="0" applyFont="1" applyFill="1" applyBorder="1" applyAlignment="1">
      <alignment horizontal="right"/>
    </xf>
    <xf numFmtId="0" fontId="0" fillId="0" borderId="0" xfId="0" applyBorder="1"/>
    <xf numFmtId="9" fontId="53" fillId="34" borderId="0" xfId="0" applyNumberFormat="1" applyFont="1" applyFill="1" applyBorder="1"/>
    <xf numFmtId="0" fontId="46" fillId="41" borderId="0" xfId="0" applyFont="1" applyFill="1" applyBorder="1" applyAlignment="1">
      <alignment horizontal="right"/>
    </xf>
    <xf numFmtId="0" fontId="44" fillId="0" borderId="0" xfId="0" applyFont="1" applyBorder="1" applyAlignment="1">
      <alignment wrapText="1"/>
    </xf>
    <xf numFmtId="0" fontId="44" fillId="0" borderId="2" xfId="0" applyFont="1" applyBorder="1"/>
    <xf numFmtId="0" fontId="46" fillId="41" borderId="2" xfId="0" applyFont="1" applyFill="1" applyBorder="1" applyAlignment="1">
      <alignment horizontal="right"/>
    </xf>
    <xf numFmtId="0" fontId="0" fillId="0" borderId="2" xfId="0" applyBorder="1"/>
    <xf numFmtId="0" fontId="44" fillId="0" borderId="20" xfId="0" applyFont="1" applyBorder="1"/>
    <xf numFmtId="0" fontId="46" fillId="41" borderId="20" xfId="0" applyFont="1" applyFill="1" applyBorder="1" applyAlignment="1">
      <alignment horizontal="right"/>
    </xf>
    <xf numFmtId="0" fontId="0" fillId="0" borderId="20" xfId="0" applyBorder="1"/>
    <xf numFmtId="0" fontId="46" fillId="34" borderId="20" xfId="0" applyFont="1" applyFill="1" applyBorder="1" applyAlignment="1">
      <alignment horizontal="right"/>
    </xf>
    <xf numFmtId="9" fontId="53" fillId="34" borderId="20" xfId="0" applyNumberFormat="1" applyFont="1" applyFill="1" applyBorder="1"/>
    <xf numFmtId="0" fontId="44" fillId="41" borderId="20" xfId="0" applyFont="1" applyFill="1" applyBorder="1" applyAlignment="1">
      <alignment horizontal="right"/>
    </xf>
    <xf numFmtId="0" fontId="10" fillId="0" borderId="20" xfId="0" applyFont="1" applyBorder="1"/>
    <xf numFmtId="0" fontId="24" fillId="0" borderId="20" xfId="0" applyFont="1" applyBorder="1"/>
    <xf numFmtId="0" fontId="44" fillId="40" borderId="22" xfId="0" applyFont="1" applyFill="1" applyBorder="1"/>
    <xf numFmtId="0" fontId="11" fillId="0" borderId="23" xfId="0" applyFont="1" applyBorder="1" applyAlignment="1">
      <alignment horizontal="center"/>
    </xf>
    <xf numFmtId="0" fontId="44" fillId="0" borderId="22" xfId="0" applyFont="1" applyBorder="1"/>
    <xf numFmtId="0" fontId="44" fillId="41" borderId="23" xfId="0" applyFont="1" applyFill="1" applyBorder="1" applyAlignment="1">
      <alignment horizontal="right"/>
    </xf>
    <xf numFmtId="0" fontId="44" fillId="0" borderId="24" xfId="0" applyFont="1" applyBorder="1"/>
    <xf numFmtId="0" fontId="26" fillId="41" borderId="25" xfId="0" applyFont="1" applyFill="1" applyBorder="1" applyAlignment="1">
      <alignment horizontal="right"/>
    </xf>
    <xf numFmtId="0" fontId="44" fillId="41" borderId="25" xfId="0" applyFont="1" applyFill="1" applyBorder="1" applyAlignment="1">
      <alignment horizontal="right"/>
    </xf>
    <xf numFmtId="0" fontId="44" fillId="0" borderId="26" xfId="0" applyFont="1" applyBorder="1"/>
    <xf numFmtId="0" fontId="46" fillId="41" borderId="27" xfId="0" applyFont="1" applyFill="1" applyBorder="1" applyAlignment="1">
      <alignment horizontal="right"/>
    </xf>
    <xf numFmtId="0" fontId="46" fillId="41" borderId="23" xfId="0" applyFont="1" applyFill="1" applyBorder="1" applyAlignment="1">
      <alignment horizontal="right"/>
    </xf>
    <xf numFmtId="0" fontId="44" fillId="0" borderId="24" xfId="0" applyFont="1" applyBorder="1" applyAlignment="1">
      <alignment wrapText="1"/>
    </xf>
    <xf numFmtId="0" fontId="46" fillId="41" borderId="25" xfId="0" applyFont="1" applyFill="1" applyBorder="1" applyAlignment="1">
      <alignment horizontal="right"/>
    </xf>
    <xf numFmtId="0" fontId="10" fillId="0" borderId="22" xfId="0" applyFont="1" applyBorder="1"/>
    <xf numFmtId="0" fontId="24" fillId="0" borderId="23" xfId="0" applyFont="1" applyBorder="1"/>
    <xf numFmtId="0" fontId="44" fillId="0" borderId="28" xfId="0" applyFont="1" applyBorder="1"/>
    <xf numFmtId="0" fontId="46" fillId="41" borderId="29" xfId="0" applyFont="1" applyFill="1" applyBorder="1" applyAlignment="1">
      <alignment horizontal="right"/>
    </xf>
    <xf numFmtId="0" fontId="44" fillId="41" borderId="27" xfId="0" applyFont="1" applyFill="1" applyBorder="1" applyAlignment="1">
      <alignment horizontal="right"/>
    </xf>
    <xf numFmtId="0" fontId="10" fillId="0" borderId="23" xfId="0" applyFont="1" applyBorder="1"/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46" fillId="41" borderId="30" xfId="0" applyFont="1" applyFill="1" applyBorder="1" applyAlignment="1">
      <alignment horizontal="right"/>
    </xf>
    <xf numFmtId="0" fontId="46" fillId="41" borderId="18" xfId="0" applyFont="1" applyFill="1" applyBorder="1" applyAlignment="1">
      <alignment horizontal="right"/>
    </xf>
    <xf numFmtId="0" fontId="46" fillId="41" borderId="31" xfId="0" applyFont="1" applyFill="1" applyBorder="1" applyAlignment="1">
      <alignment horizontal="right"/>
    </xf>
    <xf numFmtId="0" fontId="0" fillId="0" borderId="19" xfId="0" applyBorder="1"/>
    <xf numFmtId="0" fontId="44" fillId="40" borderId="18" xfId="0" applyFont="1" applyFill="1" applyBorder="1"/>
    <xf numFmtId="0" fontId="44" fillId="0" borderId="30" xfId="0" applyFont="1" applyBorder="1" applyAlignment="1">
      <alignment horizontal="center"/>
    </xf>
    <xf numFmtId="0" fontId="44" fillId="0" borderId="19" xfId="0" applyFont="1" applyBorder="1" applyAlignment="1">
      <alignment horizontal="center"/>
    </xf>
    <xf numFmtId="168" fontId="0" fillId="34" borderId="0" xfId="0" applyNumberFormat="1" applyFill="1"/>
    <xf numFmtId="177" fontId="34" fillId="0" borderId="18" xfId="0" applyNumberFormat="1" applyFont="1" applyBorder="1"/>
    <xf numFmtId="177" fontId="34" fillId="42" borderId="18" xfId="0" applyNumberFormat="1" applyFont="1" applyFill="1" applyBorder="1"/>
    <xf numFmtId="10" fontId="0" fillId="0" borderId="0" xfId="0" applyNumberFormat="1"/>
    <xf numFmtId="2" fontId="0" fillId="42" borderId="18" xfId="0" applyNumberFormat="1" applyFill="1" applyBorder="1"/>
    <xf numFmtId="0" fontId="40" fillId="0" borderId="18" xfId="0" applyFont="1" applyBorder="1"/>
    <xf numFmtId="0" fontId="0" fillId="37" borderId="18" xfId="0" applyFill="1" applyBorder="1"/>
    <xf numFmtId="2" fontId="0" fillId="37" borderId="18" xfId="0" applyNumberFormat="1" applyFill="1" applyBorder="1"/>
    <xf numFmtId="0" fontId="40" fillId="0" borderId="0" xfId="0" applyFont="1"/>
    <xf numFmtId="0" fontId="40" fillId="0" borderId="0" xfId="0" applyFont="1" applyAlignment="1">
      <alignment horizontal="left"/>
    </xf>
  </cellXfs>
  <cellStyles count="674">
    <cellStyle name="20% - Accent1" xfId="20" builtinId="30" customBuiltin="1"/>
    <cellStyle name="20% - Accent1 2" xfId="52" xr:uid="{00000000-0005-0000-0000-000001000000}"/>
    <cellStyle name="20% - Accent1 2 2" xfId="98" xr:uid="{00000000-0005-0000-0000-000002000000}"/>
    <cellStyle name="20% - Accent1 2 2 2" xfId="316" xr:uid="{00000000-0005-0000-0000-000003000000}"/>
    <cellStyle name="20% - Accent1 2 2 2 2" xfId="625" xr:uid="{00000000-0005-0000-0000-000004000000}"/>
    <cellStyle name="20% - Accent1 2 2 3" xfId="422" xr:uid="{00000000-0005-0000-0000-000005000000}"/>
    <cellStyle name="20% - Accent1 2 3" xfId="272" xr:uid="{00000000-0005-0000-0000-000006000000}"/>
    <cellStyle name="20% - Accent1 2 3 2" xfId="581" xr:uid="{00000000-0005-0000-0000-000007000000}"/>
    <cellStyle name="20% - Accent1 2 4" xfId="212" xr:uid="{00000000-0005-0000-0000-000008000000}"/>
    <cellStyle name="20% - Accent1 2 4 2" xfId="521" xr:uid="{00000000-0005-0000-0000-000009000000}"/>
    <cellStyle name="20% - Accent1 2 5" xfId="171" xr:uid="{00000000-0005-0000-0000-00000A000000}"/>
    <cellStyle name="20% - Accent1 2 5 2" xfId="480" xr:uid="{00000000-0005-0000-0000-00000B000000}"/>
    <cellStyle name="20% - Accent1 2 6" xfId="376" xr:uid="{00000000-0005-0000-0000-00000C000000}"/>
    <cellStyle name="20% - Accent1 3" xfId="65" xr:uid="{00000000-0005-0000-0000-00000D000000}"/>
    <cellStyle name="20% - Accent1 3 2" xfId="111" xr:uid="{00000000-0005-0000-0000-00000E000000}"/>
    <cellStyle name="20% - Accent1 3 2 2" xfId="329" xr:uid="{00000000-0005-0000-0000-00000F000000}"/>
    <cellStyle name="20% - Accent1 3 2 2 2" xfId="638" xr:uid="{00000000-0005-0000-0000-000010000000}"/>
    <cellStyle name="20% - Accent1 3 2 3" xfId="435" xr:uid="{00000000-0005-0000-0000-000011000000}"/>
    <cellStyle name="20% - Accent1 3 3" xfId="285" xr:uid="{00000000-0005-0000-0000-000012000000}"/>
    <cellStyle name="20% - Accent1 3 3 2" xfId="594" xr:uid="{00000000-0005-0000-0000-000013000000}"/>
    <cellStyle name="20% - Accent1 3 4" xfId="227" xr:uid="{00000000-0005-0000-0000-000014000000}"/>
    <cellStyle name="20% - Accent1 3 4 2" xfId="536" xr:uid="{00000000-0005-0000-0000-000015000000}"/>
    <cellStyle name="20% - Accent1 3 5" xfId="184" xr:uid="{00000000-0005-0000-0000-000016000000}"/>
    <cellStyle name="20% - Accent1 3 5 2" xfId="493" xr:uid="{00000000-0005-0000-0000-000017000000}"/>
    <cellStyle name="20% - Accent1 3 6" xfId="391" xr:uid="{00000000-0005-0000-0000-000018000000}"/>
    <cellStyle name="20% - Accent1 4" xfId="126" xr:uid="{00000000-0005-0000-0000-000019000000}"/>
    <cellStyle name="20% - Accent1 4 2" xfId="344" xr:uid="{00000000-0005-0000-0000-00001A000000}"/>
    <cellStyle name="20% - Accent1 4 2 2" xfId="653" xr:uid="{00000000-0005-0000-0000-00001B000000}"/>
    <cellStyle name="20% - Accent1 4 3" xfId="256" xr:uid="{00000000-0005-0000-0000-00001C000000}"/>
    <cellStyle name="20% - Accent1 4 3 2" xfId="565" xr:uid="{00000000-0005-0000-0000-00001D000000}"/>
    <cellStyle name="20% - Accent1 4 4" xfId="155" xr:uid="{00000000-0005-0000-0000-00001E000000}"/>
    <cellStyle name="20% - Accent1 4 4 2" xfId="464" xr:uid="{00000000-0005-0000-0000-00001F000000}"/>
    <cellStyle name="20% - Accent1 4 5" xfId="406" xr:uid="{00000000-0005-0000-0000-000020000000}"/>
    <cellStyle name="20% - Accent1 5" xfId="82" xr:uid="{00000000-0005-0000-0000-000021000000}"/>
    <cellStyle name="20% - Accent1 5 2" xfId="300" xr:uid="{00000000-0005-0000-0000-000022000000}"/>
    <cellStyle name="20% - Accent1 5 3" xfId="609" xr:uid="{00000000-0005-0000-0000-000023000000}"/>
    <cellStyle name="20% - Accent1 6" xfId="241" xr:uid="{00000000-0005-0000-0000-000024000000}"/>
    <cellStyle name="20% - Accent1 6 2" xfId="550" xr:uid="{00000000-0005-0000-0000-000025000000}"/>
    <cellStyle name="20% - Accent1 7" xfId="198" xr:uid="{00000000-0005-0000-0000-000026000000}"/>
    <cellStyle name="20% - Accent1 7 2" xfId="507" xr:uid="{00000000-0005-0000-0000-000027000000}"/>
    <cellStyle name="20% - Accent1 8" xfId="140" xr:uid="{00000000-0005-0000-0000-000028000000}"/>
    <cellStyle name="20% - Accent1 8 2" xfId="449" xr:uid="{00000000-0005-0000-0000-000029000000}"/>
    <cellStyle name="20% - Accent1 9" xfId="360" xr:uid="{00000000-0005-0000-0000-00002A000000}"/>
    <cellStyle name="20% - Accent2" xfId="24" builtinId="34" customBuiltin="1"/>
    <cellStyle name="20% - Accent2 2" xfId="54" xr:uid="{00000000-0005-0000-0000-00002C000000}"/>
    <cellStyle name="20% - Accent2 2 2" xfId="100" xr:uid="{00000000-0005-0000-0000-00002D000000}"/>
    <cellStyle name="20% - Accent2 2 2 2" xfId="318" xr:uid="{00000000-0005-0000-0000-00002E000000}"/>
    <cellStyle name="20% - Accent2 2 2 2 2" xfId="627" xr:uid="{00000000-0005-0000-0000-00002F000000}"/>
    <cellStyle name="20% - Accent2 2 2 3" xfId="424" xr:uid="{00000000-0005-0000-0000-000030000000}"/>
    <cellStyle name="20% - Accent2 2 3" xfId="274" xr:uid="{00000000-0005-0000-0000-000031000000}"/>
    <cellStyle name="20% - Accent2 2 3 2" xfId="583" xr:uid="{00000000-0005-0000-0000-000032000000}"/>
    <cellStyle name="20% - Accent2 2 4" xfId="214" xr:uid="{00000000-0005-0000-0000-000033000000}"/>
    <cellStyle name="20% - Accent2 2 4 2" xfId="523" xr:uid="{00000000-0005-0000-0000-000034000000}"/>
    <cellStyle name="20% - Accent2 2 5" xfId="173" xr:uid="{00000000-0005-0000-0000-000035000000}"/>
    <cellStyle name="20% - Accent2 2 5 2" xfId="482" xr:uid="{00000000-0005-0000-0000-000036000000}"/>
    <cellStyle name="20% - Accent2 2 6" xfId="378" xr:uid="{00000000-0005-0000-0000-000037000000}"/>
    <cellStyle name="20% - Accent2 3" xfId="67" xr:uid="{00000000-0005-0000-0000-000038000000}"/>
    <cellStyle name="20% - Accent2 3 2" xfId="113" xr:uid="{00000000-0005-0000-0000-000039000000}"/>
    <cellStyle name="20% - Accent2 3 2 2" xfId="331" xr:uid="{00000000-0005-0000-0000-00003A000000}"/>
    <cellStyle name="20% - Accent2 3 2 2 2" xfId="640" xr:uid="{00000000-0005-0000-0000-00003B000000}"/>
    <cellStyle name="20% - Accent2 3 2 3" xfId="437" xr:uid="{00000000-0005-0000-0000-00003C000000}"/>
    <cellStyle name="20% - Accent2 3 3" xfId="287" xr:uid="{00000000-0005-0000-0000-00003D000000}"/>
    <cellStyle name="20% - Accent2 3 3 2" xfId="596" xr:uid="{00000000-0005-0000-0000-00003E000000}"/>
    <cellStyle name="20% - Accent2 3 4" xfId="229" xr:uid="{00000000-0005-0000-0000-00003F000000}"/>
    <cellStyle name="20% - Accent2 3 4 2" xfId="538" xr:uid="{00000000-0005-0000-0000-000040000000}"/>
    <cellStyle name="20% - Accent2 3 5" xfId="186" xr:uid="{00000000-0005-0000-0000-000041000000}"/>
    <cellStyle name="20% - Accent2 3 5 2" xfId="495" xr:uid="{00000000-0005-0000-0000-000042000000}"/>
    <cellStyle name="20% - Accent2 3 6" xfId="393" xr:uid="{00000000-0005-0000-0000-000043000000}"/>
    <cellStyle name="20% - Accent2 4" xfId="128" xr:uid="{00000000-0005-0000-0000-000044000000}"/>
    <cellStyle name="20% - Accent2 4 2" xfId="346" xr:uid="{00000000-0005-0000-0000-000045000000}"/>
    <cellStyle name="20% - Accent2 4 2 2" xfId="655" xr:uid="{00000000-0005-0000-0000-000046000000}"/>
    <cellStyle name="20% - Accent2 4 3" xfId="258" xr:uid="{00000000-0005-0000-0000-000047000000}"/>
    <cellStyle name="20% - Accent2 4 3 2" xfId="567" xr:uid="{00000000-0005-0000-0000-000048000000}"/>
    <cellStyle name="20% - Accent2 4 4" xfId="157" xr:uid="{00000000-0005-0000-0000-000049000000}"/>
    <cellStyle name="20% - Accent2 4 4 2" xfId="466" xr:uid="{00000000-0005-0000-0000-00004A000000}"/>
    <cellStyle name="20% - Accent2 4 5" xfId="408" xr:uid="{00000000-0005-0000-0000-00004B000000}"/>
    <cellStyle name="20% - Accent2 5" xfId="84" xr:uid="{00000000-0005-0000-0000-00004C000000}"/>
    <cellStyle name="20% - Accent2 5 2" xfId="302" xr:uid="{00000000-0005-0000-0000-00004D000000}"/>
    <cellStyle name="20% - Accent2 5 3" xfId="611" xr:uid="{00000000-0005-0000-0000-00004E000000}"/>
    <cellStyle name="20% - Accent2 6" xfId="243" xr:uid="{00000000-0005-0000-0000-00004F000000}"/>
    <cellStyle name="20% - Accent2 6 2" xfId="552" xr:uid="{00000000-0005-0000-0000-000050000000}"/>
    <cellStyle name="20% - Accent2 7" xfId="200" xr:uid="{00000000-0005-0000-0000-000051000000}"/>
    <cellStyle name="20% - Accent2 7 2" xfId="509" xr:uid="{00000000-0005-0000-0000-000052000000}"/>
    <cellStyle name="20% - Accent2 8" xfId="142" xr:uid="{00000000-0005-0000-0000-000053000000}"/>
    <cellStyle name="20% - Accent2 8 2" xfId="451" xr:uid="{00000000-0005-0000-0000-000054000000}"/>
    <cellStyle name="20% - Accent2 9" xfId="362" xr:uid="{00000000-0005-0000-0000-000055000000}"/>
    <cellStyle name="20% - Accent3" xfId="28" builtinId="38" customBuiltin="1"/>
    <cellStyle name="20% - Accent3 2" xfId="56" xr:uid="{00000000-0005-0000-0000-000057000000}"/>
    <cellStyle name="20% - Accent3 2 2" xfId="102" xr:uid="{00000000-0005-0000-0000-000058000000}"/>
    <cellStyle name="20% - Accent3 2 2 2" xfId="320" xr:uid="{00000000-0005-0000-0000-000059000000}"/>
    <cellStyle name="20% - Accent3 2 2 2 2" xfId="629" xr:uid="{00000000-0005-0000-0000-00005A000000}"/>
    <cellStyle name="20% - Accent3 2 2 3" xfId="426" xr:uid="{00000000-0005-0000-0000-00005B000000}"/>
    <cellStyle name="20% - Accent3 2 3" xfId="276" xr:uid="{00000000-0005-0000-0000-00005C000000}"/>
    <cellStyle name="20% - Accent3 2 3 2" xfId="585" xr:uid="{00000000-0005-0000-0000-00005D000000}"/>
    <cellStyle name="20% - Accent3 2 4" xfId="216" xr:uid="{00000000-0005-0000-0000-00005E000000}"/>
    <cellStyle name="20% - Accent3 2 4 2" xfId="525" xr:uid="{00000000-0005-0000-0000-00005F000000}"/>
    <cellStyle name="20% - Accent3 2 5" xfId="175" xr:uid="{00000000-0005-0000-0000-000060000000}"/>
    <cellStyle name="20% - Accent3 2 5 2" xfId="484" xr:uid="{00000000-0005-0000-0000-000061000000}"/>
    <cellStyle name="20% - Accent3 2 6" xfId="380" xr:uid="{00000000-0005-0000-0000-000062000000}"/>
    <cellStyle name="20% - Accent3 3" xfId="69" xr:uid="{00000000-0005-0000-0000-000063000000}"/>
    <cellStyle name="20% - Accent3 3 2" xfId="115" xr:uid="{00000000-0005-0000-0000-000064000000}"/>
    <cellStyle name="20% - Accent3 3 2 2" xfId="333" xr:uid="{00000000-0005-0000-0000-000065000000}"/>
    <cellStyle name="20% - Accent3 3 2 2 2" xfId="642" xr:uid="{00000000-0005-0000-0000-000066000000}"/>
    <cellStyle name="20% - Accent3 3 2 3" xfId="439" xr:uid="{00000000-0005-0000-0000-000067000000}"/>
    <cellStyle name="20% - Accent3 3 3" xfId="289" xr:uid="{00000000-0005-0000-0000-000068000000}"/>
    <cellStyle name="20% - Accent3 3 3 2" xfId="598" xr:uid="{00000000-0005-0000-0000-000069000000}"/>
    <cellStyle name="20% - Accent3 3 4" xfId="231" xr:uid="{00000000-0005-0000-0000-00006A000000}"/>
    <cellStyle name="20% - Accent3 3 4 2" xfId="540" xr:uid="{00000000-0005-0000-0000-00006B000000}"/>
    <cellStyle name="20% - Accent3 3 5" xfId="188" xr:uid="{00000000-0005-0000-0000-00006C000000}"/>
    <cellStyle name="20% - Accent3 3 5 2" xfId="497" xr:uid="{00000000-0005-0000-0000-00006D000000}"/>
    <cellStyle name="20% - Accent3 3 6" xfId="395" xr:uid="{00000000-0005-0000-0000-00006E000000}"/>
    <cellStyle name="20% - Accent3 4" xfId="130" xr:uid="{00000000-0005-0000-0000-00006F000000}"/>
    <cellStyle name="20% - Accent3 4 2" xfId="348" xr:uid="{00000000-0005-0000-0000-000070000000}"/>
    <cellStyle name="20% - Accent3 4 2 2" xfId="657" xr:uid="{00000000-0005-0000-0000-000071000000}"/>
    <cellStyle name="20% - Accent3 4 3" xfId="260" xr:uid="{00000000-0005-0000-0000-000072000000}"/>
    <cellStyle name="20% - Accent3 4 3 2" xfId="569" xr:uid="{00000000-0005-0000-0000-000073000000}"/>
    <cellStyle name="20% - Accent3 4 4" xfId="159" xr:uid="{00000000-0005-0000-0000-000074000000}"/>
    <cellStyle name="20% - Accent3 4 4 2" xfId="468" xr:uid="{00000000-0005-0000-0000-000075000000}"/>
    <cellStyle name="20% - Accent3 4 5" xfId="410" xr:uid="{00000000-0005-0000-0000-000076000000}"/>
    <cellStyle name="20% - Accent3 5" xfId="86" xr:uid="{00000000-0005-0000-0000-000077000000}"/>
    <cellStyle name="20% - Accent3 5 2" xfId="304" xr:uid="{00000000-0005-0000-0000-000078000000}"/>
    <cellStyle name="20% - Accent3 5 3" xfId="613" xr:uid="{00000000-0005-0000-0000-000079000000}"/>
    <cellStyle name="20% - Accent3 6" xfId="245" xr:uid="{00000000-0005-0000-0000-00007A000000}"/>
    <cellStyle name="20% - Accent3 6 2" xfId="554" xr:uid="{00000000-0005-0000-0000-00007B000000}"/>
    <cellStyle name="20% - Accent3 7" xfId="202" xr:uid="{00000000-0005-0000-0000-00007C000000}"/>
    <cellStyle name="20% - Accent3 7 2" xfId="511" xr:uid="{00000000-0005-0000-0000-00007D000000}"/>
    <cellStyle name="20% - Accent3 8" xfId="144" xr:uid="{00000000-0005-0000-0000-00007E000000}"/>
    <cellStyle name="20% - Accent3 8 2" xfId="453" xr:uid="{00000000-0005-0000-0000-00007F000000}"/>
    <cellStyle name="20% - Accent3 9" xfId="364" xr:uid="{00000000-0005-0000-0000-000080000000}"/>
    <cellStyle name="20% - Accent4" xfId="32" builtinId="42" customBuiltin="1"/>
    <cellStyle name="20% - Accent4 2" xfId="58" xr:uid="{00000000-0005-0000-0000-000082000000}"/>
    <cellStyle name="20% - Accent4 2 2" xfId="104" xr:uid="{00000000-0005-0000-0000-000083000000}"/>
    <cellStyle name="20% - Accent4 2 2 2" xfId="322" xr:uid="{00000000-0005-0000-0000-000084000000}"/>
    <cellStyle name="20% - Accent4 2 2 2 2" xfId="631" xr:uid="{00000000-0005-0000-0000-000085000000}"/>
    <cellStyle name="20% - Accent4 2 2 3" xfId="428" xr:uid="{00000000-0005-0000-0000-000086000000}"/>
    <cellStyle name="20% - Accent4 2 3" xfId="278" xr:uid="{00000000-0005-0000-0000-000087000000}"/>
    <cellStyle name="20% - Accent4 2 3 2" xfId="587" xr:uid="{00000000-0005-0000-0000-000088000000}"/>
    <cellStyle name="20% - Accent4 2 4" xfId="218" xr:uid="{00000000-0005-0000-0000-000089000000}"/>
    <cellStyle name="20% - Accent4 2 4 2" xfId="527" xr:uid="{00000000-0005-0000-0000-00008A000000}"/>
    <cellStyle name="20% - Accent4 2 5" xfId="177" xr:uid="{00000000-0005-0000-0000-00008B000000}"/>
    <cellStyle name="20% - Accent4 2 5 2" xfId="486" xr:uid="{00000000-0005-0000-0000-00008C000000}"/>
    <cellStyle name="20% - Accent4 2 6" xfId="382" xr:uid="{00000000-0005-0000-0000-00008D000000}"/>
    <cellStyle name="20% - Accent4 3" xfId="71" xr:uid="{00000000-0005-0000-0000-00008E000000}"/>
    <cellStyle name="20% - Accent4 3 2" xfId="117" xr:uid="{00000000-0005-0000-0000-00008F000000}"/>
    <cellStyle name="20% - Accent4 3 2 2" xfId="335" xr:uid="{00000000-0005-0000-0000-000090000000}"/>
    <cellStyle name="20% - Accent4 3 2 2 2" xfId="644" xr:uid="{00000000-0005-0000-0000-000091000000}"/>
    <cellStyle name="20% - Accent4 3 2 3" xfId="441" xr:uid="{00000000-0005-0000-0000-000092000000}"/>
    <cellStyle name="20% - Accent4 3 3" xfId="291" xr:uid="{00000000-0005-0000-0000-000093000000}"/>
    <cellStyle name="20% - Accent4 3 3 2" xfId="600" xr:uid="{00000000-0005-0000-0000-000094000000}"/>
    <cellStyle name="20% - Accent4 3 4" xfId="233" xr:uid="{00000000-0005-0000-0000-000095000000}"/>
    <cellStyle name="20% - Accent4 3 4 2" xfId="542" xr:uid="{00000000-0005-0000-0000-000096000000}"/>
    <cellStyle name="20% - Accent4 3 5" xfId="190" xr:uid="{00000000-0005-0000-0000-000097000000}"/>
    <cellStyle name="20% - Accent4 3 5 2" xfId="499" xr:uid="{00000000-0005-0000-0000-000098000000}"/>
    <cellStyle name="20% - Accent4 3 6" xfId="397" xr:uid="{00000000-0005-0000-0000-000099000000}"/>
    <cellStyle name="20% - Accent4 4" xfId="132" xr:uid="{00000000-0005-0000-0000-00009A000000}"/>
    <cellStyle name="20% - Accent4 4 2" xfId="350" xr:uid="{00000000-0005-0000-0000-00009B000000}"/>
    <cellStyle name="20% - Accent4 4 2 2" xfId="659" xr:uid="{00000000-0005-0000-0000-00009C000000}"/>
    <cellStyle name="20% - Accent4 4 3" xfId="262" xr:uid="{00000000-0005-0000-0000-00009D000000}"/>
    <cellStyle name="20% - Accent4 4 3 2" xfId="571" xr:uid="{00000000-0005-0000-0000-00009E000000}"/>
    <cellStyle name="20% - Accent4 4 4" xfId="161" xr:uid="{00000000-0005-0000-0000-00009F000000}"/>
    <cellStyle name="20% - Accent4 4 4 2" xfId="470" xr:uid="{00000000-0005-0000-0000-0000A0000000}"/>
    <cellStyle name="20% - Accent4 4 5" xfId="412" xr:uid="{00000000-0005-0000-0000-0000A1000000}"/>
    <cellStyle name="20% - Accent4 5" xfId="88" xr:uid="{00000000-0005-0000-0000-0000A2000000}"/>
    <cellStyle name="20% - Accent4 5 2" xfId="306" xr:uid="{00000000-0005-0000-0000-0000A3000000}"/>
    <cellStyle name="20% - Accent4 5 3" xfId="615" xr:uid="{00000000-0005-0000-0000-0000A4000000}"/>
    <cellStyle name="20% - Accent4 6" xfId="247" xr:uid="{00000000-0005-0000-0000-0000A5000000}"/>
    <cellStyle name="20% - Accent4 6 2" xfId="556" xr:uid="{00000000-0005-0000-0000-0000A6000000}"/>
    <cellStyle name="20% - Accent4 7" xfId="204" xr:uid="{00000000-0005-0000-0000-0000A7000000}"/>
    <cellStyle name="20% - Accent4 7 2" xfId="513" xr:uid="{00000000-0005-0000-0000-0000A8000000}"/>
    <cellStyle name="20% - Accent4 8" xfId="146" xr:uid="{00000000-0005-0000-0000-0000A9000000}"/>
    <cellStyle name="20% - Accent4 8 2" xfId="455" xr:uid="{00000000-0005-0000-0000-0000AA000000}"/>
    <cellStyle name="20% - Accent4 9" xfId="366" xr:uid="{00000000-0005-0000-0000-0000AB000000}"/>
    <cellStyle name="20% - Accent5" xfId="36" builtinId="46" customBuiltin="1"/>
    <cellStyle name="20% - Accent5 2" xfId="60" xr:uid="{00000000-0005-0000-0000-0000AD000000}"/>
    <cellStyle name="20% - Accent5 2 2" xfId="106" xr:uid="{00000000-0005-0000-0000-0000AE000000}"/>
    <cellStyle name="20% - Accent5 2 2 2" xfId="324" xr:uid="{00000000-0005-0000-0000-0000AF000000}"/>
    <cellStyle name="20% - Accent5 2 2 2 2" xfId="633" xr:uid="{00000000-0005-0000-0000-0000B0000000}"/>
    <cellStyle name="20% - Accent5 2 2 3" xfId="430" xr:uid="{00000000-0005-0000-0000-0000B1000000}"/>
    <cellStyle name="20% - Accent5 2 3" xfId="280" xr:uid="{00000000-0005-0000-0000-0000B2000000}"/>
    <cellStyle name="20% - Accent5 2 3 2" xfId="589" xr:uid="{00000000-0005-0000-0000-0000B3000000}"/>
    <cellStyle name="20% - Accent5 2 4" xfId="220" xr:uid="{00000000-0005-0000-0000-0000B4000000}"/>
    <cellStyle name="20% - Accent5 2 4 2" xfId="529" xr:uid="{00000000-0005-0000-0000-0000B5000000}"/>
    <cellStyle name="20% - Accent5 2 5" xfId="179" xr:uid="{00000000-0005-0000-0000-0000B6000000}"/>
    <cellStyle name="20% - Accent5 2 5 2" xfId="488" xr:uid="{00000000-0005-0000-0000-0000B7000000}"/>
    <cellStyle name="20% - Accent5 2 6" xfId="384" xr:uid="{00000000-0005-0000-0000-0000B8000000}"/>
    <cellStyle name="20% - Accent5 3" xfId="73" xr:uid="{00000000-0005-0000-0000-0000B9000000}"/>
    <cellStyle name="20% - Accent5 3 2" xfId="119" xr:uid="{00000000-0005-0000-0000-0000BA000000}"/>
    <cellStyle name="20% - Accent5 3 2 2" xfId="337" xr:uid="{00000000-0005-0000-0000-0000BB000000}"/>
    <cellStyle name="20% - Accent5 3 2 2 2" xfId="646" xr:uid="{00000000-0005-0000-0000-0000BC000000}"/>
    <cellStyle name="20% - Accent5 3 2 3" xfId="443" xr:uid="{00000000-0005-0000-0000-0000BD000000}"/>
    <cellStyle name="20% - Accent5 3 3" xfId="293" xr:uid="{00000000-0005-0000-0000-0000BE000000}"/>
    <cellStyle name="20% - Accent5 3 3 2" xfId="602" xr:uid="{00000000-0005-0000-0000-0000BF000000}"/>
    <cellStyle name="20% - Accent5 3 4" xfId="235" xr:uid="{00000000-0005-0000-0000-0000C0000000}"/>
    <cellStyle name="20% - Accent5 3 4 2" xfId="544" xr:uid="{00000000-0005-0000-0000-0000C1000000}"/>
    <cellStyle name="20% - Accent5 3 5" xfId="192" xr:uid="{00000000-0005-0000-0000-0000C2000000}"/>
    <cellStyle name="20% - Accent5 3 5 2" xfId="501" xr:uid="{00000000-0005-0000-0000-0000C3000000}"/>
    <cellStyle name="20% - Accent5 3 6" xfId="399" xr:uid="{00000000-0005-0000-0000-0000C4000000}"/>
    <cellStyle name="20% - Accent5 4" xfId="134" xr:uid="{00000000-0005-0000-0000-0000C5000000}"/>
    <cellStyle name="20% - Accent5 4 2" xfId="352" xr:uid="{00000000-0005-0000-0000-0000C6000000}"/>
    <cellStyle name="20% - Accent5 4 2 2" xfId="661" xr:uid="{00000000-0005-0000-0000-0000C7000000}"/>
    <cellStyle name="20% - Accent5 4 3" xfId="264" xr:uid="{00000000-0005-0000-0000-0000C8000000}"/>
    <cellStyle name="20% - Accent5 4 3 2" xfId="573" xr:uid="{00000000-0005-0000-0000-0000C9000000}"/>
    <cellStyle name="20% - Accent5 4 4" xfId="163" xr:uid="{00000000-0005-0000-0000-0000CA000000}"/>
    <cellStyle name="20% - Accent5 4 4 2" xfId="472" xr:uid="{00000000-0005-0000-0000-0000CB000000}"/>
    <cellStyle name="20% - Accent5 4 5" xfId="414" xr:uid="{00000000-0005-0000-0000-0000CC000000}"/>
    <cellStyle name="20% - Accent5 5" xfId="90" xr:uid="{00000000-0005-0000-0000-0000CD000000}"/>
    <cellStyle name="20% - Accent5 5 2" xfId="308" xr:uid="{00000000-0005-0000-0000-0000CE000000}"/>
    <cellStyle name="20% - Accent5 5 3" xfId="617" xr:uid="{00000000-0005-0000-0000-0000CF000000}"/>
    <cellStyle name="20% - Accent5 6" xfId="249" xr:uid="{00000000-0005-0000-0000-0000D0000000}"/>
    <cellStyle name="20% - Accent5 6 2" xfId="558" xr:uid="{00000000-0005-0000-0000-0000D1000000}"/>
    <cellStyle name="20% - Accent5 7" xfId="206" xr:uid="{00000000-0005-0000-0000-0000D2000000}"/>
    <cellStyle name="20% - Accent5 7 2" xfId="515" xr:uid="{00000000-0005-0000-0000-0000D3000000}"/>
    <cellStyle name="20% - Accent5 8" xfId="148" xr:uid="{00000000-0005-0000-0000-0000D4000000}"/>
    <cellStyle name="20% - Accent5 8 2" xfId="457" xr:uid="{00000000-0005-0000-0000-0000D5000000}"/>
    <cellStyle name="20% - Accent5 9" xfId="368" xr:uid="{00000000-0005-0000-0000-0000D6000000}"/>
    <cellStyle name="20% - Accent6" xfId="40" builtinId="50" customBuiltin="1"/>
    <cellStyle name="20% - Accent6 2" xfId="62" xr:uid="{00000000-0005-0000-0000-0000D8000000}"/>
    <cellStyle name="20% - Accent6 2 2" xfId="108" xr:uid="{00000000-0005-0000-0000-0000D9000000}"/>
    <cellStyle name="20% - Accent6 2 2 2" xfId="326" xr:uid="{00000000-0005-0000-0000-0000DA000000}"/>
    <cellStyle name="20% - Accent6 2 2 2 2" xfId="635" xr:uid="{00000000-0005-0000-0000-0000DB000000}"/>
    <cellStyle name="20% - Accent6 2 2 3" xfId="432" xr:uid="{00000000-0005-0000-0000-0000DC000000}"/>
    <cellStyle name="20% - Accent6 2 3" xfId="282" xr:uid="{00000000-0005-0000-0000-0000DD000000}"/>
    <cellStyle name="20% - Accent6 2 3 2" xfId="591" xr:uid="{00000000-0005-0000-0000-0000DE000000}"/>
    <cellStyle name="20% - Accent6 2 4" xfId="222" xr:uid="{00000000-0005-0000-0000-0000DF000000}"/>
    <cellStyle name="20% - Accent6 2 4 2" xfId="531" xr:uid="{00000000-0005-0000-0000-0000E0000000}"/>
    <cellStyle name="20% - Accent6 2 5" xfId="181" xr:uid="{00000000-0005-0000-0000-0000E1000000}"/>
    <cellStyle name="20% - Accent6 2 5 2" xfId="490" xr:uid="{00000000-0005-0000-0000-0000E2000000}"/>
    <cellStyle name="20% - Accent6 2 6" xfId="386" xr:uid="{00000000-0005-0000-0000-0000E3000000}"/>
    <cellStyle name="20% - Accent6 3" xfId="75" xr:uid="{00000000-0005-0000-0000-0000E4000000}"/>
    <cellStyle name="20% - Accent6 3 2" xfId="121" xr:uid="{00000000-0005-0000-0000-0000E5000000}"/>
    <cellStyle name="20% - Accent6 3 2 2" xfId="339" xr:uid="{00000000-0005-0000-0000-0000E6000000}"/>
    <cellStyle name="20% - Accent6 3 2 2 2" xfId="648" xr:uid="{00000000-0005-0000-0000-0000E7000000}"/>
    <cellStyle name="20% - Accent6 3 2 3" xfId="445" xr:uid="{00000000-0005-0000-0000-0000E8000000}"/>
    <cellStyle name="20% - Accent6 3 3" xfId="295" xr:uid="{00000000-0005-0000-0000-0000E9000000}"/>
    <cellStyle name="20% - Accent6 3 3 2" xfId="604" xr:uid="{00000000-0005-0000-0000-0000EA000000}"/>
    <cellStyle name="20% - Accent6 3 4" xfId="237" xr:uid="{00000000-0005-0000-0000-0000EB000000}"/>
    <cellStyle name="20% - Accent6 3 4 2" xfId="546" xr:uid="{00000000-0005-0000-0000-0000EC000000}"/>
    <cellStyle name="20% - Accent6 3 5" xfId="194" xr:uid="{00000000-0005-0000-0000-0000ED000000}"/>
    <cellStyle name="20% - Accent6 3 5 2" xfId="503" xr:uid="{00000000-0005-0000-0000-0000EE000000}"/>
    <cellStyle name="20% - Accent6 3 6" xfId="401" xr:uid="{00000000-0005-0000-0000-0000EF000000}"/>
    <cellStyle name="20% - Accent6 4" xfId="136" xr:uid="{00000000-0005-0000-0000-0000F0000000}"/>
    <cellStyle name="20% - Accent6 4 2" xfId="354" xr:uid="{00000000-0005-0000-0000-0000F1000000}"/>
    <cellStyle name="20% - Accent6 4 2 2" xfId="663" xr:uid="{00000000-0005-0000-0000-0000F2000000}"/>
    <cellStyle name="20% - Accent6 4 3" xfId="266" xr:uid="{00000000-0005-0000-0000-0000F3000000}"/>
    <cellStyle name="20% - Accent6 4 3 2" xfId="575" xr:uid="{00000000-0005-0000-0000-0000F4000000}"/>
    <cellStyle name="20% - Accent6 4 4" xfId="165" xr:uid="{00000000-0005-0000-0000-0000F5000000}"/>
    <cellStyle name="20% - Accent6 4 4 2" xfId="474" xr:uid="{00000000-0005-0000-0000-0000F6000000}"/>
    <cellStyle name="20% - Accent6 4 5" xfId="416" xr:uid="{00000000-0005-0000-0000-0000F7000000}"/>
    <cellStyle name="20% - Accent6 5" xfId="92" xr:uid="{00000000-0005-0000-0000-0000F8000000}"/>
    <cellStyle name="20% - Accent6 5 2" xfId="310" xr:uid="{00000000-0005-0000-0000-0000F9000000}"/>
    <cellStyle name="20% - Accent6 5 3" xfId="619" xr:uid="{00000000-0005-0000-0000-0000FA000000}"/>
    <cellStyle name="20% - Accent6 6" xfId="251" xr:uid="{00000000-0005-0000-0000-0000FB000000}"/>
    <cellStyle name="20% - Accent6 6 2" xfId="560" xr:uid="{00000000-0005-0000-0000-0000FC000000}"/>
    <cellStyle name="20% - Accent6 7" xfId="208" xr:uid="{00000000-0005-0000-0000-0000FD000000}"/>
    <cellStyle name="20% - Accent6 7 2" xfId="517" xr:uid="{00000000-0005-0000-0000-0000FE000000}"/>
    <cellStyle name="20% - Accent6 8" xfId="150" xr:uid="{00000000-0005-0000-0000-0000FF000000}"/>
    <cellStyle name="20% - Accent6 8 2" xfId="459" xr:uid="{00000000-0005-0000-0000-000000010000}"/>
    <cellStyle name="20% - Accent6 9" xfId="370" xr:uid="{00000000-0005-0000-0000-000001010000}"/>
    <cellStyle name="40% - Accent1" xfId="21" builtinId="31" customBuiltin="1"/>
    <cellStyle name="40% - Accent1 2" xfId="53" xr:uid="{00000000-0005-0000-0000-000003010000}"/>
    <cellStyle name="40% - Accent1 2 2" xfId="99" xr:uid="{00000000-0005-0000-0000-000004010000}"/>
    <cellStyle name="40% - Accent1 2 2 2" xfId="317" xr:uid="{00000000-0005-0000-0000-000005010000}"/>
    <cellStyle name="40% - Accent1 2 2 2 2" xfId="626" xr:uid="{00000000-0005-0000-0000-000006010000}"/>
    <cellStyle name="40% - Accent1 2 2 3" xfId="423" xr:uid="{00000000-0005-0000-0000-000007010000}"/>
    <cellStyle name="40% - Accent1 2 3" xfId="273" xr:uid="{00000000-0005-0000-0000-000008010000}"/>
    <cellStyle name="40% - Accent1 2 3 2" xfId="582" xr:uid="{00000000-0005-0000-0000-000009010000}"/>
    <cellStyle name="40% - Accent1 2 4" xfId="213" xr:uid="{00000000-0005-0000-0000-00000A010000}"/>
    <cellStyle name="40% - Accent1 2 4 2" xfId="522" xr:uid="{00000000-0005-0000-0000-00000B010000}"/>
    <cellStyle name="40% - Accent1 2 5" xfId="172" xr:uid="{00000000-0005-0000-0000-00000C010000}"/>
    <cellStyle name="40% - Accent1 2 5 2" xfId="481" xr:uid="{00000000-0005-0000-0000-00000D010000}"/>
    <cellStyle name="40% - Accent1 2 6" xfId="377" xr:uid="{00000000-0005-0000-0000-00000E010000}"/>
    <cellStyle name="40% - Accent1 3" xfId="66" xr:uid="{00000000-0005-0000-0000-00000F010000}"/>
    <cellStyle name="40% - Accent1 3 2" xfId="112" xr:uid="{00000000-0005-0000-0000-000010010000}"/>
    <cellStyle name="40% - Accent1 3 2 2" xfId="330" xr:uid="{00000000-0005-0000-0000-000011010000}"/>
    <cellStyle name="40% - Accent1 3 2 2 2" xfId="639" xr:uid="{00000000-0005-0000-0000-000012010000}"/>
    <cellStyle name="40% - Accent1 3 2 3" xfId="436" xr:uid="{00000000-0005-0000-0000-000013010000}"/>
    <cellStyle name="40% - Accent1 3 3" xfId="286" xr:uid="{00000000-0005-0000-0000-000014010000}"/>
    <cellStyle name="40% - Accent1 3 3 2" xfId="595" xr:uid="{00000000-0005-0000-0000-000015010000}"/>
    <cellStyle name="40% - Accent1 3 4" xfId="228" xr:uid="{00000000-0005-0000-0000-000016010000}"/>
    <cellStyle name="40% - Accent1 3 4 2" xfId="537" xr:uid="{00000000-0005-0000-0000-000017010000}"/>
    <cellStyle name="40% - Accent1 3 5" xfId="185" xr:uid="{00000000-0005-0000-0000-000018010000}"/>
    <cellStyle name="40% - Accent1 3 5 2" xfId="494" xr:uid="{00000000-0005-0000-0000-000019010000}"/>
    <cellStyle name="40% - Accent1 3 6" xfId="392" xr:uid="{00000000-0005-0000-0000-00001A010000}"/>
    <cellStyle name="40% - Accent1 4" xfId="127" xr:uid="{00000000-0005-0000-0000-00001B010000}"/>
    <cellStyle name="40% - Accent1 4 2" xfId="345" xr:uid="{00000000-0005-0000-0000-00001C010000}"/>
    <cellStyle name="40% - Accent1 4 2 2" xfId="654" xr:uid="{00000000-0005-0000-0000-00001D010000}"/>
    <cellStyle name="40% - Accent1 4 3" xfId="257" xr:uid="{00000000-0005-0000-0000-00001E010000}"/>
    <cellStyle name="40% - Accent1 4 3 2" xfId="566" xr:uid="{00000000-0005-0000-0000-00001F010000}"/>
    <cellStyle name="40% - Accent1 4 4" xfId="156" xr:uid="{00000000-0005-0000-0000-000020010000}"/>
    <cellStyle name="40% - Accent1 4 4 2" xfId="465" xr:uid="{00000000-0005-0000-0000-000021010000}"/>
    <cellStyle name="40% - Accent1 4 5" xfId="407" xr:uid="{00000000-0005-0000-0000-000022010000}"/>
    <cellStyle name="40% - Accent1 5" xfId="83" xr:uid="{00000000-0005-0000-0000-000023010000}"/>
    <cellStyle name="40% - Accent1 5 2" xfId="301" xr:uid="{00000000-0005-0000-0000-000024010000}"/>
    <cellStyle name="40% - Accent1 5 3" xfId="610" xr:uid="{00000000-0005-0000-0000-000025010000}"/>
    <cellStyle name="40% - Accent1 6" xfId="242" xr:uid="{00000000-0005-0000-0000-000026010000}"/>
    <cellStyle name="40% - Accent1 6 2" xfId="551" xr:uid="{00000000-0005-0000-0000-000027010000}"/>
    <cellStyle name="40% - Accent1 7" xfId="199" xr:uid="{00000000-0005-0000-0000-000028010000}"/>
    <cellStyle name="40% - Accent1 7 2" xfId="508" xr:uid="{00000000-0005-0000-0000-000029010000}"/>
    <cellStyle name="40% - Accent1 8" xfId="141" xr:uid="{00000000-0005-0000-0000-00002A010000}"/>
    <cellStyle name="40% - Accent1 8 2" xfId="450" xr:uid="{00000000-0005-0000-0000-00002B010000}"/>
    <cellStyle name="40% - Accent1 9" xfId="361" xr:uid="{00000000-0005-0000-0000-00002C010000}"/>
    <cellStyle name="40% - Accent2" xfId="25" builtinId="35" customBuiltin="1"/>
    <cellStyle name="40% - Accent2 2" xfId="55" xr:uid="{00000000-0005-0000-0000-00002E010000}"/>
    <cellStyle name="40% - Accent2 2 2" xfId="101" xr:uid="{00000000-0005-0000-0000-00002F010000}"/>
    <cellStyle name="40% - Accent2 2 2 2" xfId="319" xr:uid="{00000000-0005-0000-0000-000030010000}"/>
    <cellStyle name="40% - Accent2 2 2 2 2" xfId="628" xr:uid="{00000000-0005-0000-0000-000031010000}"/>
    <cellStyle name="40% - Accent2 2 2 3" xfId="425" xr:uid="{00000000-0005-0000-0000-000032010000}"/>
    <cellStyle name="40% - Accent2 2 3" xfId="275" xr:uid="{00000000-0005-0000-0000-000033010000}"/>
    <cellStyle name="40% - Accent2 2 3 2" xfId="584" xr:uid="{00000000-0005-0000-0000-000034010000}"/>
    <cellStyle name="40% - Accent2 2 4" xfId="215" xr:uid="{00000000-0005-0000-0000-000035010000}"/>
    <cellStyle name="40% - Accent2 2 4 2" xfId="524" xr:uid="{00000000-0005-0000-0000-000036010000}"/>
    <cellStyle name="40% - Accent2 2 5" xfId="174" xr:uid="{00000000-0005-0000-0000-000037010000}"/>
    <cellStyle name="40% - Accent2 2 5 2" xfId="483" xr:uid="{00000000-0005-0000-0000-000038010000}"/>
    <cellStyle name="40% - Accent2 2 6" xfId="379" xr:uid="{00000000-0005-0000-0000-000039010000}"/>
    <cellStyle name="40% - Accent2 3" xfId="68" xr:uid="{00000000-0005-0000-0000-00003A010000}"/>
    <cellStyle name="40% - Accent2 3 2" xfId="114" xr:uid="{00000000-0005-0000-0000-00003B010000}"/>
    <cellStyle name="40% - Accent2 3 2 2" xfId="332" xr:uid="{00000000-0005-0000-0000-00003C010000}"/>
    <cellStyle name="40% - Accent2 3 2 2 2" xfId="641" xr:uid="{00000000-0005-0000-0000-00003D010000}"/>
    <cellStyle name="40% - Accent2 3 2 3" xfId="438" xr:uid="{00000000-0005-0000-0000-00003E010000}"/>
    <cellStyle name="40% - Accent2 3 3" xfId="288" xr:uid="{00000000-0005-0000-0000-00003F010000}"/>
    <cellStyle name="40% - Accent2 3 3 2" xfId="597" xr:uid="{00000000-0005-0000-0000-000040010000}"/>
    <cellStyle name="40% - Accent2 3 4" xfId="230" xr:uid="{00000000-0005-0000-0000-000041010000}"/>
    <cellStyle name="40% - Accent2 3 4 2" xfId="539" xr:uid="{00000000-0005-0000-0000-000042010000}"/>
    <cellStyle name="40% - Accent2 3 5" xfId="187" xr:uid="{00000000-0005-0000-0000-000043010000}"/>
    <cellStyle name="40% - Accent2 3 5 2" xfId="496" xr:uid="{00000000-0005-0000-0000-000044010000}"/>
    <cellStyle name="40% - Accent2 3 6" xfId="394" xr:uid="{00000000-0005-0000-0000-000045010000}"/>
    <cellStyle name="40% - Accent2 4" xfId="129" xr:uid="{00000000-0005-0000-0000-000046010000}"/>
    <cellStyle name="40% - Accent2 4 2" xfId="347" xr:uid="{00000000-0005-0000-0000-000047010000}"/>
    <cellStyle name="40% - Accent2 4 2 2" xfId="656" xr:uid="{00000000-0005-0000-0000-000048010000}"/>
    <cellStyle name="40% - Accent2 4 3" xfId="259" xr:uid="{00000000-0005-0000-0000-000049010000}"/>
    <cellStyle name="40% - Accent2 4 3 2" xfId="568" xr:uid="{00000000-0005-0000-0000-00004A010000}"/>
    <cellStyle name="40% - Accent2 4 4" xfId="158" xr:uid="{00000000-0005-0000-0000-00004B010000}"/>
    <cellStyle name="40% - Accent2 4 4 2" xfId="467" xr:uid="{00000000-0005-0000-0000-00004C010000}"/>
    <cellStyle name="40% - Accent2 4 5" xfId="409" xr:uid="{00000000-0005-0000-0000-00004D010000}"/>
    <cellStyle name="40% - Accent2 5" xfId="85" xr:uid="{00000000-0005-0000-0000-00004E010000}"/>
    <cellStyle name="40% - Accent2 5 2" xfId="303" xr:uid="{00000000-0005-0000-0000-00004F010000}"/>
    <cellStyle name="40% - Accent2 5 3" xfId="612" xr:uid="{00000000-0005-0000-0000-000050010000}"/>
    <cellStyle name="40% - Accent2 6" xfId="244" xr:uid="{00000000-0005-0000-0000-000051010000}"/>
    <cellStyle name="40% - Accent2 6 2" xfId="553" xr:uid="{00000000-0005-0000-0000-000052010000}"/>
    <cellStyle name="40% - Accent2 7" xfId="201" xr:uid="{00000000-0005-0000-0000-000053010000}"/>
    <cellStyle name="40% - Accent2 7 2" xfId="510" xr:uid="{00000000-0005-0000-0000-000054010000}"/>
    <cellStyle name="40% - Accent2 8" xfId="143" xr:uid="{00000000-0005-0000-0000-000055010000}"/>
    <cellStyle name="40% - Accent2 8 2" xfId="452" xr:uid="{00000000-0005-0000-0000-000056010000}"/>
    <cellStyle name="40% - Accent2 9" xfId="363" xr:uid="{00000000-0005-0000-0000-000057010000}"/>
    <cellStyle name="40% - Accent3" xfId="29" builtinId="39" customBuiltin="1"/>
    <cellStyle name="40% - Accent3 2" xfId="57" xr:uid="{00000000-0005-0000-0000-000059010000}"/>
    <cellStyle name="40% - Accent3 2 2" xfId="103" xr:uid="{00000000-0005-0000-0000-00005A010000}"/>
    <cellStyle name="40% - Accent3 2 2 2" xfId="321" xr:uid="{00000000-0005-0000-0000-00005B010000}"/>
    <cellStyle name="40% - Accent3 2 2 2 2" xfId="630" xr:uid="{00000000-0005-0000-0000-00005C010000}"/>
    <cellStyle name="40% - Accent3 2 2 3" xfId="427" xr:uid="{00000000-0005-0000-0000-00005D010000}"/>
    <cellStyle name="40% - Accent3 2 3" xfId="277" xr:uid="{00000000-0005-0000-0000-00005E010000}"/>
    <cellStyle name="40% - Accent3 2 3 2" xfId="586" xr:uid="{00000000-0005-0000-0000-00005F010000}"/>
    <cellStyle name="40% - Accent3 2 4" xfId="217" xr:uid="{00000000-0005-0000-0000-000060010000}"/>
    <cellStyle name="40% - Accent3 2 4 2" xfId="526" xr:uid="{00000000-0005-0000-0000-000061010000}"/>
    <cellStyle name="40% - Accent3 2 5" xfId="176" xr:uid="{00000000-0005-0000-0000-000062010000}"/>
    <cellStyle name="40% - Accent3 2 5 2" xfId="485" xr:uid="{00000000-0005-0000-0000-000063010000}"/>
    <cellStyle name="40% - Accent3 2 6" xfId="381" xr:uid="{00000000-0005-0000-0000-000064010000}"/>
    <cellStyle name="40% - Accent3 3" xfId="70" xr:uid="{00000000-0005-0000-0000-000065010000}"/>
    <cellStyle name="40% - Accent3 3 2" xfId="116" xr:uid="{00000000-0005-0000-0000-000066010000}"/>
    <cellStyle name="40% - Accent3 3 2 2" xfId="334" xr:uid="{00000000-0005-0000-0000-000067010000}"/>
    <cellStyle name="40% - Accent3 3 2 2 2" xfId="643" xr:uid="{00000000-0005-0000-0000-000068010000}"/>
    <cellStyle name="40% - Accent3 3 2 3" xfId="440" xr:uid="{00000000-0005-0000-0000-000069010000}"/>
    <cellStyle name="40% - Accent3 3 3" xfId="290" xr:uid="{00000000-0005-0000-0000-00006A010000}"/>
    <cellStyle name="40% - Accent3 3 3 2" xfId="599" xr:uid="{00000000-0005-0000-0000-00006B010000}"/>
    <cellStyle name="40% - Accent3 3 4" xfId="232" xr:uid="{00000000-0005-0000-0000-00006C010000}"/>
    <cellStyle name="40% - Accent3 3 4 2" xfId="541" xr:uid="{00000000-0005-0000-0000-00006D010000}"/>
    <cellStyle name="40% - Accent3 3 5" xfId="189" xr:uid="{00000000-0005-0000-0000-00006E010000}"/>
    <cellStyle name="40% - Accent3 3 5 2" xfId="498" xr:uid="{00000000-0005-0000-0000-00006F010000}"/>
    <cellStyle name="40% - Accent3 3 6" xfId="396" xr:uid="{00000000-0005-0000-0000-000070010000}"/>
    <cellStyle name="40% - Accent3 4" xfId="131" xr:uid="{00000000-0005-0000-0000-000071010000}"/>
    <cellStyle name="40% - Accent3 4 2" xfId="349" xr:uid="{00000000-0005-0000-0000-000072010000}"/>
    <cellStyle name="40% - Accent3 4 2 2" xfId="658" xr:uid="{00000000-0005-0000-0000-000073010000}"/>
    <cellStyle name="40% - Accent3 4 3" xfId="261" xr:uid="{00000000-0005-0000-0000-000074010000}"/>
    <cellStyle name="40% - Accent3 4 3 2" xfId="570" xr:uid="{00000000-0005-0000-0000-000075010000}"/>
    <cellStyle name="40% - Accent3 4 4" xfId="160" xr:uid="{00000000-0005-0000-0000-000076010000}"/>
    <cellStyle name="40% - Accent3 4 4 2" xfId="469" xr:uid="{00000000-0005-0000-0000-000077010000}"/>
    <cellStyle name="40% - Accent3 4 5" xfId="411" xr:uid="{00000000-0005-0000-0000-000078010000}"/>
    <cellStyle name="40% - Accent3 5" xfId="87" xr:uid="{00000000-0005-0000-0000-000079010000}"/>
    <cellStyle name="40% - Accent3 5 2" xfId="305" xr:uid="{00000000-0005-0000-0000-00007A010000}"/>
    <cellStyle name="40% - Accent3 5 3" xfId="614" xr:uid="{00000000-0005-0000-0000-00007B010000}"/>
    <cellStyle name="40% - Accent3 6" xfId="246" xr:uid="{00000000-0005-0000-0000-00007C010000}"/>
    <cellStyle name="40% - Accent3 6 2" xfId="555" xr:uid="{00000000-0005-0000-0000-00007D010000}"/>
    <cellStyle name="40% - Accent3 7" xfId="203" xr:uid="{00000000-0005-0000-0000-00007E010000}"/>
    <cellStyle name="40% - Accent3 7 2" xfId="512" xr:uid="{00000000-0005-0000-0000-00007F010000}"/>
    <cellStyle name="40% - Accent3 8" xfId="145" xr:uid="{00000000-0005-0000-0000-000080010000}"/>
    <cellStyle name="40% - Accent3 8 2" xfId="454" xr:uid="{00000000-0005-0000-0000-000081010000}"/>
    <cellStyle name="40% - Accent3 9" xfId="365" xr:uid="{00000000-0005-0000-0000-000082010000}"/>
    <cellStyle name="40% - Accent4" xfId="33" builtinId="43" customBuiltin="1"/>
    <cellStyle name="40% - Accent4 2" xfId="59" xr:uid="{00000000-0005-0000-0000-000084010000}"/>
    <cellStyle name="40% - Accent4 2 2" xfId="105" xr:uid="{00000000-0005-0000-0000-000085010000}"/>
    <cellStyle name="40% - Accent4 2 2 2" xfId="323" xr:uid="{00000000-0005-0000-0000-000086010000}"/>
    <cellStyle name="40% - Accent4 2 2 2 2" xfId="632" xr:uid="{00000000-0005-0000-0000-000087010000}"/>
    <cellStyle name="40% - Accent4 2 2 3" xfId="429" xr:uid="{00000000-0005-0000-0000-000088010000}"/>
    <cellStyle name="40% - Accent4 2 3" xfId="279" xr:uid="{00000000-0005-0000-0000-000089010000}"/>
    <cellStyle name="40% - Accent4 2 3 2" xfId="588" xr:uid="{00000000-0005-0000-0000-00008A010000}"/>
    <cellStyle name="40% - Accent4 2 4" xfId="219" xr:uid="{00000000-0005-0000-0000-00008B010000}"/>
    <cellStyle name="40% - Accent4 2 4 2" xfId="528" xr:uid="{00000000-0005-0000-0000-00008C010000}"/>
    <cellStyle name="40% - Accent4 2 5" xfId="178" xr:uid="{00000000-0005-0000-0000-00008D010000}"/>
    <cellStyle name="40% - Accent4 2 5 2" xfId="487" xr:uid="{00000000-0005-0000-0000-00008E010000}"/>
    <cellStyle name="40% - Accent4 2 6" xfId="383" xr:uid="{00000000-0005-0000-0000-00008F010000}"/>
    <cellStyle name="40% - Accent4 3" xfId="72" xr:uid="{00000000-0005-0000-0000-000090010000}"/>
    <cellStyle name="40% - Accent4 3 2" xfId="118" xr:uid="{00000000-0005-0000-0000-000091010000}"/>
    <cellStyle name="40% - Accent4 3 2 2" xfId="336" xr:uid="{00000000-0005-0000-0000-000092010000}"/>
    <cellStyle name="40% - Accent4 3 2 2 2" xfId="645" xr:uid="{00000000-0005-0000-0000-000093010000}"/>
    <cellStyle name="40% - Accent4 3 2 3" xfId="442" xr:uid="{00000000-0005-0000-0000-000094010000}"/>
    <cellStyle name="40% - Accent4 3 3" xfId="292" xr:uid="{00000000-0005-0000-0000-000095010000}"/>
    <cellStyle name="40% - Accent4 3 3 2" xfId="601" xr:uid="{00000000-0005-0000-0000-000096010000}"/>
    <cellStyle name="40% - Accent4 3 4" xfId="234" xr:uid="{00000000-0005-0000-0000-000097010000}"/>
    <cellStyle name="40% - Accent4 3 4 2" xfId="543" xr:uid="{00000000-0005-0000-0000-000098010000}"/>
    <cellStyle name="40% - Accent4 3 5" xfId="191" xr:uid="{00000000-0005-0000-0000-000099010000}"/>
    <cellStyle name="40% - Accent4 3 5 2" xfId="500" xr:uid="{00000000-0005-0000-0000-00009A010000}"/>
    <cellStyle name="40% - Accent4 3 6" xfId="398" xr:uid="{00000000-0005-0000-0000-00009B010000}"/>
    <cellStyle name="40% - Accent4 4" xfId="133" xr:uid="{00000000-0005-0000-0000-00009C010000}"/>
    <cellStyle name="40% - Accent4 4 2" xfId="351" xr:uid="{00000000-0005-0000-0000-00009D010000}"/>
    <cellStyle name="40% - Accent4 4 2 2" xfId="660" xr:uid="{00000000-0005-0000-0000-00009E010000}"/>
    <cellStyle name="40% - Accent4 4 3" xfId="263" xr:uid="{00000000-0005-0000-0000-00009F010000}"/>
    <cellStyle name="40% - Accent4 4 3 2" xfId="572" xr:uid="{00000000-0005-0000-0000-0000A0010000}"/>
    <cellStyle name="40% - Accent4 4 4" xfId="162" xr:uid="{00000000-0005-0000-0000-0000A1010000}"/>
    <cellStyle name="40% - Accent4 4 4 2" xfId="471" xr:uid="{00000000-0005-0000-0000-0000A2010000}"/>
    <cellStyle name="40% - Accent4 4 5" xfId="413" xr:uid="{00000000-0005-0000-0000-0000A3010000}"/>
    <cellStyle name="40% - Accent4 5" xfId="89" xr:uid="{00000000-0005-0000-0000-0000A4010000}"/>
    <cellStyle name="40% - Accent4 5 2" xfId="307" xr:uid="{00000000-0005-0000-0000-0000A5010000}"/>
    <cellStyle name="40% - Accent4 5 3" xfId="616" xr:uid="{00000000-0005-0000-0000-0000A6010000}"/>
    <cellStyle name="40% - Accent4 6" xfId="248" xr:uid="{00000000-0005-0000-0000-0000A7010000}"/>
    <cellStyle name="40% - Accent4 6 2" xfId="557" xr:uid="{00000000-0005-0000-0000-0000A8010000}"/>
    <cellStyle name="40% - Accent4 7" xfId="205" xr:uid="{00000000-0005-0000-0000-0000A9010000}"/>
    <cellStyle name="40% - Accent4 7 2" xfId="514" xr:uid="{00000000-0005-0000-0000-0000AA010000}"/>
    <cellStyle name="40% - Accent4 8" xfId="147" xr:uid="{00000000-0005-0000-0000-0000AB010000}"/>
    <cellStyle name="40% - Accent4 8 2" xfId="456" xr:uid="{00000000-0005-0000-0000-0000AC010000}"/>
    <cellStyle name="40% - Accent4 9" xfId="367" xr:uid="{00000000-0005-0000-0000-0000AD010000}"/>
    <cellStyle name="40% - Accent5" xfId="37" builtinId="47" customBuiltin="1"/>
    <cellStyle name="40% - Accent5 2" xfId="61" xr:uid="{00000000-0005-0000-0000-0000AF010000}"/>
    <cellStyle name="40% - Accent5 2 2" xfId="107" xr:uid="{00000000-0005-0000-0000-0000B0010000}"/>
    <cellStyle name="40% - Accent5 2 2 2" xfId="325" xr:uid="{00000000-0005-0000-0000-0000B1010000}"/>
    <cellStyle name="40% - Accent5 2 2 2 2" xfId="634" xr:uid="{00000000-0005-0000-0000-0000B2010000}"/>
    <cellStyle name="40% - Accent5 2 2 3" xfId="431" xr:uid="{00000000-0005-0000-0000-0000B3010000}"/>
    <cellStyle name="40% - Accent5 2 3" xfId="281" xr:uid="{00000000-0005-0000-0000-0000B4010000}"/>
    <cellStyle name="40% - Accent5 2 3 2" xfId="590" xr:uid="{00000000-0005-0000-0000-0000B5010000}"/>
    <cellStyle name="40% - Accent5 2 4" xfId="221" xr:uid="{00000000-0005-0000-0000-0000B6010000}"/>
    <cellStyle name="40% - Accent5 2 4 2" xfId="530" xr:uid="{00000000-0005-0000-0000-0000B7010000}"/>
    <cellStyle name="40% - Accent5 2 5" xfId="180" xr:uid="{00000000-0005-0000-0000-0000B8010000}"/>
    <cellStyle name="40% - Accent5 2 5 2" xfId="489" xr:uid="{00000000-0005-0000-0000-0000B9010000}"/>
    <cellStyle name="40% - Accent5 2 6" xfId="385" xr:uid="{00000000-0005-0000-0000-0000BA010000}"/>
    <cellStyle name="40% - Accent5 3" xfId="74" xr:uid="{00000000-0005-0000-0000-0000BB010000}"/>
    <cellStyle name="40% - Accent5 3 2" xfId="120" xr:uid="{00000000-0005-0000-0000-0000BC010000}"/>
    <cellStyle name="40% - Accent5 3 2 2" xfId="338" xr:uid="{00000000-0005-0000-0000-0000BD010000}"/>
    <cellStyle name="40% - Accent5 3 2 2 2" xfId="647" xr:uid="{00000000-0005-0000-0000-0000BE010000}"/>
    <cellStyle name="40% - Accent5 3 2 3" xfId="444" xr:uid="{00000000-0005-0000-0000-0000BF010000}"/>
    <cellStyle name="40% - Accent5 3 3" xfId="294" xr:uid="{00000000-0005-0000-0000-0000C0010000}"/>
    <cellStyle name="40% - Accent5 3 3 2" xfId="603" xr:uid="{00000000-0005-0000-0000-0000C1010000}"/>
    <cellStyle name="40% - Accent5 3 4" xfId="236" xr:uid="{00000000-0005-0000-0000-0000C2010000}"/>
    <cellStyle name="40% - Accent5 3 4 2" xfId="545" xr:uid="{00000000-0005-0000-0000-0000C3010000}"/>
    <cellStyle name="40% - Accent5 3 5" xfId="193" xr:uid="{00000000-0005-0000-0000-0000C4010000}"/>
    <cellStyle name="40% - Accent5 3 5 2" xfId="502" xr:uid="{00000000-0005-0000-0000-0000C5010000}"/>
    <cellStyle name="40% - Accent5 3 6" xfId="400" xr:uid="{00000000-0005-0000-0000-0000C6010000}"/>
    <cellStyle name="40% - Accent5 4" xfId="135" xr:uid="{00000000-0005-0000-0000-0000C7010000}"/>
    <cellStyle name="40% - Accent5 4 2" xfId="353" xr:uid="{00000000-0005-0000-0000-0000C8010000}"/>
    <cellStyle name="40% - Accent5 4 2 2" xfId="662" xr:uid="{00000000-0005-0000-0000-0000C9010000}"/>
    <cellStyle name="40% - Accent5 4 3" xfId="265" xr:uid="{00000000-0005-0000-0000-0000CA010000}"/>
    <cellStyle name="40% - Accent5 4 3 2" xfId="574" xr:uid="{00000000-0005-0000-0000-0000CB010000}"/>
    <cellStyle name="40% - Accent5 4 4" xfId="164" xr:uid="{00000000-0005-0000-0000-0000CC010000}"/>
    <cellStyle name="40% - Accent5 4 4 2" xfId="473" xr:uid="{00000000-0005-0000-0000-0000CD010000}"/>
    <cellStyle name="40% - Accent5 4 5" xfId="415" xr:uid="{00000000-0005-0000-0000-0000CE010000}"/>
    <cellStyle name="40% - Accent5 5" xfId="91" xr:uid="{00000000-0005-0000-0000-0000CF010000}"/>
    <cellStyle name="40% - Accent5 5 2" xfId="309" xr:uid="{00000000-0005-0000-0000-0000D0010000}"/>
    <cellStyle name="40% - Accent5 5 3" xfId="618" xr:uid="{00000000-0005-0000-0000-0000D1010000}"/>
    <cellStyle name="40% - Accent5 6" xfId="250" xr:uid="{00000000-0005-0000-0000-0000D2010000}"/>
    <cellStyle name="40% - Accent5 6 2" xfId="559" xr:uid="{00000000-0005-0000-0000-0000D3010000}"/>
    <cellStyle name="40% - Accent5 7" xfId="207" xr:uid="{00000000-0005-0000-0000-0000D4010000}"/>
    <cellStyle name="40% - Accent5 7 2" xfId="516" xr:uid="{00000000-0005-0000-0000-0000D5010000}"/>
    <cellStyle name="40% - Accent5 8" xfId="149" xr:uid="{00000000-0005-0000-0000-0000D6010000}"/>
    <cellStyle name="40% - Accent5 8 2" xfId="458" xr:uid="{00000000-0005-0000-0000-0000D7010000}"/>
    <cellStyle name="40% - Accent5 9" xfId="369" xr:uid="{00000000-0005-0000-0000-0000D8010000}"/>
    <cellStyle name="40% - Accent6" xfId="41" builtinId="51" customBuiltin="1"/>
    <cellStyle name="40% - Accent6 2" xfId="63" xr:uid="{00000000-0005-0000-0000-0000DA010000}"/>
    <cellStyle name="40% - Accent6 2 2" xfId="109" xr:uid="{00000000-0005-0000-0000-0000DB010000}"/>
    <cellStyle name="40% - Accent6 2 2 2" xfId="327" xr:uid="{00000000-0005-0000-0000-0000DC010000}"/>
    <cellStyle name="40% - Accent6 2 2 2 2" xfId="636" xr:uid="{00000000-0005-0000-0000-0000DD010000}"/>
    <cellStyle name="40% - Accent6 2 2 3" xfId="433" xr:uid="{00000000-0005-0000-0000-0000DE010000}"/>
    <cellStyle name="40% - Accent6 2 3" xfId="283" xr:uid="{00000000-0005-0000-0000-0000DF010000}"/>
    <cellStyle name="40% - Accent6 2 3 2" xfId="592" xr:uid="{00000000-0005-0000-0000-0000E0010000}"/>
    <cellStyle name="40% - Accent6 2 4" xfId="223" xr:uid="{00000000-0005-0000-0000-0000E1010000}"/>
    <cellStyle name="40% - Accent6 2 4 2" xfId="532" xr:uid="{00000000-0005-0000-0000-0000E2010000}"/>
    <cellStyle name="40% - Accent6 2 5" xfId="182" xr:uid="{00000000-0005-0000-0000-0000E3010000}"/>
    <cellStyle name="40% - Accent6 2 5 2" xfId="491" xr:uid="{00000000-0005-0000-0000-0000E4010000}"/>
    <cellStyle name="40% - Accent6 2 6" xfId="387" xr:uid="{00000000-0005-0000-0000-0000E5010000}"/>
    <cellStyle name="40% - Accent6 3" xfId="76" xr:uid="{00000000-0005-0000-0000-0000E6010000}"/>
    <cellStyle name="40% - Accent6 3 2" xfId="122" xr:uid="{00000000-0005-0000-0000-0000E7010000}"/>
    <cellStyle name="40% - Accent6 3 2 2" xfId="340" xr:uid="{00000000-0005-0000-0000-0000E8010000}"/>
    <cellStyle name="40% - Accent6 3 2 2 2" xfId="649" xr:uid="{00000000-0005-0000-0000-0000E9010000}"/>
    <cellStyle name="40% - Accent6 3 2 3" xfId="446" xr:uid="{00000000-0005-0000-0000-0000EA010000}"/>
    <cellStyle name="40% - Accent6 3 3" xfId="296" xr:uid="{00000000-0005-0000-0000-0000EB010000}"/>
    <cellStyle name="40% - Accent6 3 3 2" xfId="605" xr:uid="{00000000-0005-0000-0000-0000EC010000}"/>
    <cellStyle name="40% - Accent6 3 4" xfId="238" xr:uid="{00000000-0005-0000-0000-0000ED010000}"/>
    <cellStyle name="40% - Accent6 3 4 2" xfId="547" xr:uid="{00000000-0005-0000-0000-0000EE010000}"/>
    <cellStyle name="40% - Accent6 3 5" xfId="195" xr:uid="{00000000-0005-0000-0000-0000EF010000}"/>
    <cellStyle name="40% - Accent6 3 5 2" xfId="504" xr:uid="{00000000-0005-0000-0000-0000F0010000}"/>
    <cellStyle name="40% - Accent6 3 6" xfId="402" xr:uid="{00000000-0005-0000-0000-0000F1010000}"/>
    <cellStyle name="40% - Accent6 4" xfId="137" xr:uid="{00000000-0005-0000-0000-0000F2010000}"/>
    <cellStyle name="40% - Accent6 4 2" xfId="355" xr:uid="{00000000-0005-0000-0000-0000F3010000}"/>
    <cellStyle name="40% - Accent6 4 2 2" xfId="664" xr:uid="{00000000-0005-0000-0000-0000F4010000}"/>
    <cellStyle name="40% - Accent6 4 3" xfId="267" xr:uid="{00000000-0005-0000-0000-0000F5010000}"/>
    <cellStyle name="40% - Accent6 4 3 2" xfId="576" xr:uid="{00000000-0005-0000-0000-0000F6010000}"/>
    <cellStyle name="40% - Accent6 4 4" xfId="166" xr:uid="{00000000-0005-0000-0000-0000F7010000}"/>
    <cellStyle name="40% - Accent6 4 4 2" xfId="475" xr:uid="{00000000-0005-0000-0000-0000F8010000}"/>
    <cellStyle name="40% - Accent6 4 5" xfId="417" xr:uid="{00000000-0005-0000-0000-0000F9010000}"/>
    <cellStyle name="40% - Accent6 5" xfId="93" xr:uid="{00000000-0005-0000-0000-0000FA010000}"/>
    <cellStyle name="40% - Accent6 5 2" xfId="311" xr:uid="{00000000-0005-0000-0000-0000FB010000}"/>
    <cellStyle name="40% - Accent6 5 3" xfId="620" xr:uid="{00000000-0005-0000-0000-0000FC010000}"/>
    <cellStyle name="40% - Accent6 6" xfId="252" xr:uid="{00000000-0005-0000-0000-0000FD010000}"/>
    <cellStyle name="40% - Accent6 6 2" xfId="561" xr:uid="{00000000-0005-0000-0000-0000FE010000}"/>
    <cellStyle name="40% - Accent6 7" xfId="209" xr:uid="{00000000-0005-0000-0000-0000FF010000}"/>
    <cellStyle name="40% - Accent6 7 2" xfId="518" xr:uid="{00000000-0005-0000-0000-000000020000}"/>
    <cellStyle name="40% - Accent6 8" xfId="151" xr:uid="{00000000-0005-0000-0000-000001020000}"/>
    <cellStyle name="40% - Accent6 8 2" xfId="460" xr:uid="{00000000-0005-0000-0000-000002020000}"/>
    <cellStyle name="40% - Accent6 9" xfId="371" xr:uid="{00000000-0005-0000-0000-00000302000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667" builtinId="3"/>
    <cellStyle name="Comma 2" xfId="670" xr:uid="{B333DCD8-12E2-4BFE-949F-24DCEAEDEBBB}"/>
    <cellStyle name="Currency" xfId="673" builtinId="4"/>
    <cellStyle name="Currency 2" xfId="48" xr:uid="{00000000-0005-0000-0000-000013020000}"/>
    <cellStyle name="Currency 3" xfId="669" xr:uid="{872AF4B5-EC06-4609-B954-34CA287AF6D4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1E020000}"/>
    <cellStyle name="Normal 2 2" xfId="79" xr:uid="{00000000-0005-0000-0000-00001F020000}"/>
    <cellStyle name="Normal 2 2 2" xfId="123" xr:uid="{00000000-0005-0000-0000-000020020000}"/>
    <cellStyle name="Normal 2 2 2 2" xfId="341" xr:uid="{00000000-0005-0000-0000-000021020000}"/>
    <cellStyle name="Normal 2 2 2 2 2" xfId="650" xr:uid="{00000000-0005-0000-0000-000022020000}"/>
    <cellStyle name="Normal 2 2 2 3" xfId="388" xr:uid="{00000000-0005-0000-0000-000023020000}"/>
    <cellStyle name="Normal 2 2 3" xfId="297" xr:uid="{00000000-0005-0000-0000-000024020000}"/>
    <cellStyle name="Normal 2 2 3 2" xfId="606" xr:uid="{00000000-0005-0000-0000-000025020000}"/>
    <cellStyle name="Normal 2 2 3 3" xfId="403" xr:uid="{00000000-0005-0000-0000-000026020000}"/>
    <cellStyle name="Normal 2 2 4" xfId="224" xr:uid="{00000000-0005-0000-0000-000027020000}"/>
    <cellStyle name="Normal 2 2 4 2" xfId="533" xr:uid="{00000000-0005-0000-0000-000028020000}"/>
    <cellStyle name="Normal 2 2 4 3" xfId="373" xr:uid="{00000000-0005-0000-0000-000029020000}"/>
    <cellStyle name="Normal 2 2 5" xfId="196" xr:uid="{00000000-0005-0000-0000-00002A020000}"/>
    <cellStyle name="Normal 2 2 5 2" xfId="447" xr:uid="{00000000-0005-0000-0000-00002B020000}"/>
    <cellStyle name="Normal 2 2 6" xfId="505" xr:uid="{00000000-0005-0000-0000-00002C020000}"/>
    <cellStyle name="Normal 2 2 7" xfId="359" xr:uid="{00000000-0005-0000-0000-00002D020000}"/>
    <cellStyle name="Normal 2 3" xfId="45" xr:uid="{00000000-0005-0000-0000-00002E020000}"/>
    <cellStyle name="Normal 2 3 2" xfId="138" xr:uid="{00000000-0005-0000-0000-00002F020000}"/>
    <cellStyle name="Normal 2 3 2 2" xfId="356" xr:uid="{00000000-0005-0000-0000-000030020000}"/>
    <cellStyle name="Normal 2 3 2 3" xfId="665" xr:uid="{00000000-0005-0000-0000-000031020000}"/>
    <cellStyle name="Normal 2 3 3" xfId="268" xr:uid="{00000000-0005-0000-0000-000032020000}"/>
    <cellStyle name="Normal 2 3 3 2" xfId="577" xr:uid="{00000000-0005-0000-0000-000033020000}"/>
    <cellStyle name="Normal 2 3 4" xfId="239" xr:uid="{00000000-0005-0000-0000-000034020000}"/>
    <cellStyle name="Normal 2 3 4 2" xfId="548" xr:uid="{00000000-0005-0000-0000-000035020000}"/>
    <cellStyle name="Normal 2 3 5" xfId="167" xr:uid="{00000000-0005-0000-0000-000036020000}"/>
    <cellStyle name="Normal 2 3 5 2" xfId="476" xr:uid="{00000000-0005-0000-0000-000037020000}"/>
    <cellStyle name="Normal 2 3 6" xfId="375" xr:uid="{00000000-0005-0000-0000-000038020000}"/>
    <cellStyle name="Normal 2 4" xfId="94" xr:uid="{00000000-0005-0000-0000-000039020000}"/>
    <cellStyle name="Normal 2 4 2" xfId="312" xr:uid="{00000000-0005-0000-0000-00003A020000}"/>
    <cellStyle name="Normal 2 4 2 2" xfId="621" xr:uid="{00000000-0005-0000-0000-00003B020000}"/>
    <cellStyle name="Normal 2 4 3" xfId="390" xr:uid="{00000000-0005-0000-0000-00003C020000}"/>
    <cellStyle name="Normal 2 5" xfId="253" xr:uid="{00000000-0005-0000-0000-00003D020000}"/>
    <cellStyle name="Normal 2 5 2" xfId="562" xr:uid="{00000000-0005-0000-0000-00003E020000}"/>
    <cellStyle name="Normal 2 5 3" xfId="372" xr:uid="{00000000-0005-0000-0000-00003F020000}"/>
    <cellStyle name="Normal 2 6" xfId="210" xr:uid="{00000000-0005-0000-0000-000040020000}"/>
    <cellStyle name="Normal 2 6 2" xfId="519" xr:uid="{00000000-0005-0000-0000-000041020000}"/>
    <cellStyle name="Normal 2 6 3" xfId="418" xr:uid="{00000000-0005-0000-0000-000042020000}"/>
    <cellStyle name="Normal 2 7" xfId="152" xr:uid="{00000000-0005-0000-0000-000043020000}"/>
    <cellStyle name="Normal 2 7 2" xfId="461" xr:uid="{00000000-0005-0000-0000-000044020000}"/>
    <cellStyle name="Normal 2 8" xfId="358" xr:uid="{00000000-0005-0000-0000-000045020000}"/>
    <cellStyle name="Normal 3" xfId="2" xr:uid="{00000000-0005-0000-0000-000046020000}"/>
    <cellStyle name="Normal 3 2" xfId="77" xr:uid="{00000000-0005-0000-0000-000047020000}"/>
    <cellStyle name="Normal 3 3" xfId="47" xr:uid="{00000000-0005-0000-0000-000048020000}"/>
    <cellStyle name="Normal 4" xfId="44" xr:uid="{00000000-0005-0000-0000-000049020000}"/>
    <cellStyle name="Normal 4 2" xfId="78" xr:uid="{00000000-0005-0000-0000-00004A020000}"/>
    <cellStyle name="Normal 4 3" xfId="50" xr:uid="{00000000-0005-0000-0000-00004B020000}"/>
    <cellStyle name="Normal 4 3 2" xfId="96" xr:uid="{00000000-0005-0000-0000-00004C020000}"/>
    <cellStyle name="Normal 4 3 2 2" xfId="314" xr:uid="{00000000-0005-0000-0000-00004D020000}"/>
    <cellStyle name="Normal 4 3 2 3" xfId="623" xr:uid="{00000000-0005-0000-0000-00004E020000}"/>
    <cellStyle name="Normal 4 3 3" xfId="270" xr:uid="{00000000-0005-0000-0000-00004F020000}"/>
    <cellStyle name="Normal 4 3 3 2" xfId="579" xr:uid="{00000000-0005-0000-0000-000050020000}"/>
    <cellStyle name="Normal 4 3 4" xfId="169" xr:uid="{00000000-0005-0000-0000-000051020000}"/>
    <cellStyle name="Normal 4 3 4 2" xfId="478" xr:uid="{00000000-0005-0000-0000-000052020000}"/>
    <cellStyle name="Normal 4 3 5" xfId="420" xr:uid="{00000000-0005-0000-0000-000053020000}"/>
    <cellStyle name="Normal 5" xfId="64" xr:uid="{00000000-0005-0000-0000-000054020000}"/>
    <cellStyle name="Normal 5 2" xfId="110" xr:uid="{00000000-0005-0000-0000-000055020000}"/>
    <cellStyle name="Normal 5 2 2" xfId="328" xr:uid="{00000000-0005-0000-0000-000056020000}"/>
    <cellStyle name="Normal 5 2 3" xfId="637" xr:uid="{00000000-0005-0000-0000-000057020000}"/>
    <cellStyle name="Normal 5 3" xfId="284" xr:uid="{00000000-0005-0000-0000-000058020000}"/>
    <cellStyle name="Normal 5 3 2" xfId="593" xr:uid="{00000000-0005-0000-0000-000059020000}"/>
    <cellStyle name="Normal 5 4" xfId="226" xr:uid="{00000000-0005-0000-0000-00005A020000}"/>
    <cellStyle name="Normal 5 4 2" xfId="535" xr:uid="{00000000-0005-0000-0000-00005B020000}"/>
    <cellStyle name="Normal 5 5" xfId="183" xr:uid="{00000000-0005-0000-0000-00005C020000}"/>
    <cellStyle name="Normal 5 5 2" xfId="492" xr:uid="{00000000-0005-0000-0000-00005D020000}"/>
    <cellStyle name="Normal 5 6" xfId="434" xr:uid="{00000000-0005-0000-0000-00005E020000}"/>
    <cellStyle name="Normal 6" xfId="43" xr:uid="{00000000-0005-0000-0000-00005F020000}"/>
    <cellStyle name="Normal 6 2" xfId="125" xr:uid="{00000000-0005-0000-0000-000060020000}"/>
    <cellStyle name="Normal 6 2 2" xfId="343" xr:uid="{00000000-0005-0000-0000-000061020000}"/>
    <cellStyle name="Normal 6 2 3" xfId="652" xr:uid="{00000000-0005-0000-0000-000062020000}"/>
    <cellStyle name="Normal 6 3" xfId="255" xr:uid="{00000000-0005-0000-0000-000063020000}"/>
    <cellStyle name="Normal 6 3 2" xfId="564" xr:uid="{00000000-0005-0000-0000-000064020000}"/>
    <cellStyle name="Normal 6 4" xfId="154" xr:uid="{00000000-0005-0000-0000-000065020000}"/>
    <cellStyle name="Normal 6 4 2" xfId="463" xr:uid="{00000000-0005-0000-0000-000066020000}"/>
    <cellStyle name="Normal 6 5" xfId="405" xr:uid="{00000000-0005-0000-0000-000067020000}"/>
    <cellStyle name="Normal 7" xfId="81" xr:uid="{00000000-0005-0000-0000-000068020000}"/>
    <cellStyle name="Normal 7 2" xfId="299" xr:uid="{00000000-0005-0000-0000-000069020000}"/>
    <cellStyle name="Normal 7 3" xfId="608" xr:uid="{00000000-0005-0000-0000-00006A020000}"/>
    <cellStyle name="Normal 8" xfId="672" xr:uid="{2160C4A0-F813-4A61-AB66-E363ADD1D48D}"/>
    <cellStyle name="Note 2" xfId="46" xr:uid="{00000000-0005-0000-0000-00006B020000}"/>
    <cellStyle name="Note 2 2" xfId="80" xr:uid="{00000000-0005-0000-0000-00006C020000}"/>
    <cellStyle name="Note 2 2 2" xfId="124" xr:uid="{00000000-0005-0000-0000-00006D020000}"/>
    <cellStyle name="Note 2 2 2 2" xfId="342" xr:uid="{00000000-0005-0000-0000-00006E020000}"/>
    <cellStyle name="Note 2 2 2 2 2" xfId="651" xr:uid="{00000000-0005-0000-0000-00006F020000}"/>
    <cellStyle name="Note 2 2 2 3" xfId="448" xr:uid="{00000000-0005-0000-0000-000070020000}"/>
    <cellStyle name="Note 2 2 3" xfId="298" xr:uid="{00000000-0005-0000-0000-000071020000}"/>
    <cellStyle name="Note 2 2 3 2" xfId="607" xr:uid="{00000000-0005-0000-0000-000072020000}"/>
    <cellStyle name="Note 2 2 4" xfId="225" xr:uid="{00000000-0005-0000-0000-000073020000}"/>
    <cellStyle name="Note 2 2 4 2" xfId="534" xr:uid="{00000000-0005-0000-0000-000074020000}"/>
    <cellStyle name="Note 2 2 5" xfId="197" xr:uid="{00000000-0005-0000-0000-000075020000}"/>
    <cellStyle name="Note 2 2 5 2" xfId="506" xr:uid="{00000000-0005-0000-0000-000076020000}"/>
    <cellStyle name="Note 2 2 6" xfId="389" xr:uid="{00000000-0005-0000-0000-000077020000}"/>
    <cellStyle name="Note 2 3" xfId="139" xr:uid="{00000000-0005-0000-0000-000078020000}"/>
    <cellStyle name="Note 2 3 2" xfId="357" xr:uid="{00000000-0005-0000-0000-000079020000}"/>
    <cellStyle name="Note 2 3 2 2" xfId="666" xr:uid="{00000000-0005-0000-0000-00007A020000}"/>
    <cellStyle name="Note 2 3 3" xfId="269" xr:uid="{00000000-0005-0000-0000-00007B020000}"/>
    <cellStyle name="Note 2 3 3 2" xfId="578" xr:uid="{00000000-0005-0000-0000-00007C020000}"/>
    <cellStyle name="Note 2 3 4" xfId="240" xr:uid="{00000000-0005-0000-0000-00007D020000}"/>
    <cellStyle name="Note 2 3 4 2" xfId="549" xr:uid="{00000000-0005-0000-0000-00007E020000}"/>
    <cellStyle name="Note 2 3 5" xfId="168" xr:uid="{00000000-0005-0000-0000-00007F020000}"/>
    <cellStyle name="Note 2 3 5 2" xfId="477" xr:uid="{00000000-0005-0000-0000-000080020000}"/>
    <cellStyle name="Note 2 3 6" xfId="404" xr:uid="{00000000-0005-0000-0000-000081020000}"/>
    <cellStyle name="Note 2 4" xfId="95" xr:uid="{00000000-0005-0000-0000-000082020000}"/>
    <cellStyle name="Note 2 4 2" xfId="313" xr:uid="{00000000-0005-0000-0000-000083020000}"/>
    <cellStyle name="Note 2 4 2 2" xfId="622" xr:uid="{00000000-0005-0000-0000-000084020000}"/>
    <cellStyle name="Note 2 4 3" xfId="419" xr:uid="{00000000-0005-0000-0000-000085020000}"/>
    <cellStyle name="Note 2 5" xfId="254" xr:uid="{00000000-0005-0000-0000-000086020000}"/>
    <cellStyle name="Note 2 5 2" xfId="563" xr:uid="{00000000-0005-0000-0000-000087020000}"/>
    <cellStyle name="Note 2 6" xfId="211" xr:uid="{00000000-0005-0000-0000-000088020000}"/>
    <cellStyle name="Note 2 6 2" xfId="520" xr:uid="{00000000-0005-0000-0000-000089020000}"/>
    <cellStyle name="Note 2 7" xfId="153" xr:uid="{00000000-0005-0000-0000-00008A020000}"/>
    <cellStyle name="Note 2 7 2" xfId="462" xr:uid="{00000000-0005-0000-0000-00008B020000}"/>
    <cellStyle name="Note 2 8" xfId="374" xr:uid="{00000000-0005-0000-0000-00008C020000}"/>
    <cellStyle name="Note 3" xfId="51" xr:uid="{00000000-0005-0000-0000-00008D020000}"/>
    <cellStyle name="Note 3 2" xfId="97" xr:uid="{00000000-0005-0000-0000-00008E020000}"/>
    <cellStyle name="Note 3 2 2" xfId="315" xr:uid="{00000000-0005-0000-0000-00008F020000}"/>
    <cellStyle name="Note 3 2 3" xfId="624" xr:uid="{00000000-0005-0000-0000-000090020000}"/>
    <cellStyle name="Note 3 3" xfId="271" xr:uid="{00000000-0005-0000-0000-000091020000}"/>
    <cellStyle name="Note 3 3 2" xfId="580" xr:uid="{00000000-0005-0000-0000-000092020000}"/>
    <cellStyle name="Note 3 4" xfId="170" xr:uid="{00000000-0005-0000-0000-000093020000}"/>
    <cellStyle name="Note 3 4 2" xfId="479" xr:uid="{00000000-0005-0000-0000-000094020000}"/>
    <cellStyle name="Note 3 5" xfId="421" xr:uid="{00000000-0005-0000-0000-000095020000}"/>
    <cellStyle name="Output" xfId="12" builtinId="21" customBuiltin="1"/>
    <cellStyle name="Percent" xfId="671" builtinId="5"/>
    <cellStyle name="Percent 2" xfId="49" xr:uid="{00000000-0005-0000-0000-000097020000}"/>
    <cellStyle name="Percent 3" xfId="668" xr:uid="{A50E85A0-619E-4A1E-919A-E01B7D01B12B}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009AE-FFEE-4436-B8DD-0F782CA7544E}">
  <sheetPr>
    <tabColor theme="5" tint="0.59999389629810485"/>
  </sheetPr>
  <dimension ref="A1:O51"/>
  <sheetViews>
    <sheetView zoomScale="70" zoomScaleNormal="70" workbookViewId="0">
      <selection activeCell="A18" sqref="A18:XFD18"/>
    </sheetView>
  </sheetViews>
  <sheetFormatPr defaultRowHeight="12.5" x14ac:dyDescent="0.25"/>
  <cols>
    <col min="1" max="1" width="6.90625" customWidth="1"/>
    <col min="2" max="2" width="28.81640625" style="91" customWidth="1"/>
    <col min="3" max="9" width="18.81640625" customWidth="1"/>
    <col min="10" max="11" width="16.54296875" customWidth="1"/>
    <col min="12" max="13" width="18.81640625" customWidth="1"/>
    <col min="15" max="15" width="27.26953125" customWidth="1"/>
  </cols>
  <sheetData>
    <row r="1" spans="2:15" x14ac:dyDescent="0.25"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2:15" ht="13" x14ac:dyDescent="0.25">
      <c r="B2" s="89"/>
      <c r="O2" s="41" t="s">
        <v>0</v>
      </c>
    </row>
    <row r="3" spans="2:15" ht="13" x14ac:dyDescent="0.25">
      <c r="B3" s="90" t="s">
        <v>1</v>
      </c>
      <c r="C3" s="109" t="s">
        <v>2</v>
      </c>
      <c r="D3" s="109" t="s">
        <v>2</v>
      </c>
      <c r="E3" s="109" t="s">
        <v>2</v>
      </c>
      <c r="F3" s="109" t="s">
        <v>2</v>
      </c>
      <c r="G3" s="109" t="s">
        <v>2</v>
      </c>
      <c r="H3" s="109" t="s">
        <v>2</v>
      </c>
      <c r="I3" s="109" t="s">
        <v>2</v>
      </c>
      <c r="J3" s="109" t="s">
        <v>2</v>
      </c>
      <c r="K3" s="109" t="s">
        <v>2</v>
      </c>
      <c r="L3" s="109" t="s">
        <v>2</v>
      </c>
      <c r="M3" s="109" t="s">
        <v>2</v>
      </c>
      <c r="O3" s="41"/>
    </row>
    <row r="4" spans="2:15" ht="13.5" customHeight="1" x14ac:dyDescent="0.25">
      <c r="B4" s="90" t="s">
        <v>3</v>
      </c>
      <c r="C4" s="87">
        <v>1</v>
      </c>
      <c r="D4" s="87">
        <v>1</v>
      </c>
      <c r="E4" s="87">
        <v>1</v>
      </c>
      <c r="F4" s="87">
        <v>1</v>
      </c>
      <c r="G4" s="87">
        <v>1</v>
      </c>
      <c r="H4" s="87">
        <v>1</v>
      </c>
      <c r="I4" s="87">
        <v>1</v>
      </c>
      <c r="J4" s="87">
        <v>1</v>
      </c>
      <c r="K4" s="87">
        <v>1</v>
      </c>
      <c r="L4" s="87">
        <v>1</v>
      </c>
      <c r="M4" s="87">
        <v>1</v>
      </c>
    </row>
    <row r="5" spans="2:15" ht="13.5" customHeight="1" x14ac:dyDescent="0.25">
      <c r="B5" s="90" t="s">
        <v>4</v>
      </c>
      <c r="C5" s="103" t="s">
        <v>5</v>
      </c>
      <c r="D5" s="103" t="s">
        <v>5</v>
      </c>
      <c r="E5" s="103" t="s">
        <v>5</v>
      </c>
      <c r="F5" s="103" t="s">
        <v>5</v>
      </c>
      <c r="G5" s="103" t="s">
        <v>5</v>
      </c>
      <c r="H5" s="103" t="s">
        <v>5</v>
      </c>
      <c r="I5" s="103" t="s">
        <v>5</v>
      </c>
      <c r="J5" s="103" t="s">
        <v>5</v>
      </c>
      <c r="K5" s="103" t="s">
        <v>5</v>
      </c>
      <c r="L5" s="103" t="s">
        <v>5</v>
      </c>
      <c r="M5" s="103" t="s">
        <v>5</v>
      </c>
      <c r="O5" s="41" t="s">
        <v>6</v>
      </c>
    </row>
    <row r="6" spans="2:15" ht="13.5" customHeight="1" x14ac:dyDescent="0.25">
      <c r="B6" s="90" t="s">
        <v>7</v>
      </c>
      <c r="C6" s="88">
        <v>5000</v>
      </c>
      <c r="D6" s="88">
        <v>10000</v>
      </c>
      <c r="E6" s="88">
        <v>15000</v>
      </c>
      <c r="F6" s="88">
        <v>20000</v>
      </c>
      <c r="G6" s="88">
        <v>25000</v>
      </c>
      <c r="H6" s="88">
        <v>30000</v>
      </c>
      <c r="I6" s="88">
        <v>40000</v>
      </c>
      <c r="J6" s="88">
        <v>50000</v>
      </c>
      <c r="K6" s="88">
        <v>60000</v>
      </c>
      <c r="L6" s="88">
        <v>70000</v>
      </c>
      <c r="M6" s="88">
        <v>75000</v>
      </c>
    </row>
    <row r="7" spans="2:15" ht="13.5" hidden="1" customHeight="1" x14ac:dyDescent="0.25">
      <c r="B7" s="90" t="s">
        <v>8</v>
      </c>
      <c r="C7" s="87" t="s">
        <v>9</v>
      </c>
      <c r="D7" s="87" t="s">
        <v>9</v>
      </c>
      <c r="E7" s="87" t="s">
        <v>9</v>
      </c>
      <c r="F7" s="87" t="s">
        <v>9</v>
      </c>
      <c r="G7" s="87" t="s">
        <v>9</v>
      </c>
      <c r="H7" s="87" t="s">
        <v>9</v>
      </c>
      <c r="I7" s="87" t="s">
        <v>9</v>
      </c>
      <c r="J7" s="87" t="s">
        <v>9</v>
      </c>
      <c r="K7" s="87" t="s">
        <v>9</v>
      </c>
      <c r="L7" s="87" t="s">
        <v>9</v>
      </c>
      <c r="M7" s="87" t="s">
        <v>9</v>
      </c>
    </row>
    <row r="8" spans="2:15" ht="13.5" customHeight="1" x14ac:dyDescent="0.25">
      <c r="B8" s="101" t="s">
        <v>10</v>
      </c>
      <c r="C8" s="102">
        <v>300000</v>
      </c>
      <c r="D8" s="102">
        <v>300000</v>
      </c>
      <c r="E8" s="102">
        <v>300000</v>
      </c>
      <c r="F8" s="102">
        <v>300000</v>
      </c>
      <c r="G8" s="102">
        <v>300000</v>
      </c>
      <c r="H8" s="102">
        <v>300000</v>
      </c>
      <c r="I8" s="102">
        <v>300000</v>
      </c>
      <c r="J8" s="102">
        <v>300000</v>
      </c>
      <c r="K8" s="102">
        <v>300000</v>
      </c>
      <c r="L8" s="102">
        <v>300000</v>
      </c>
      <c r="M8" s="102">
        <v>300000</v>
      </c>
      <c r="O8" s="41" t="s">
        <v>11</v>
      </c>
    </row>
    <row r="9" spans="2:15" ht="13.5" customHeight="1" x14ac:dyDescent="0.25">
      <c r="B9" s="101" t="s">
        <v>12</v>
      </c>
      <c r="C9" s="88">
        <v>10000</v>
      </c>
      <c r="D9" s="88">
        <v>10000</v>
      </c>
      <c r="E9" s="88">
        <v>10000</v>
      </c>
      <c r="F9" s="88">
        <v>10000</v>
      </c>
      <c r="G9" s="88">
        <v>10000</v>
      </c>
      <c r="H9" s="88">
        <v>10000</v>
      </c>
      <c r="I9" s="88">
        <v>10000</v>
      </c>
      <c r="J9" s="88">
        <v>10000</v>
      </c>
      <c r="K9" s="88">
        <v>10000</v>
      </c>
      <c r="L9" s="88">
        <v>10000</v>
      </c>
      <c r="M9" s="88">
        <v>10000</v>
      </c>
      <c r="O9" s="41" t="s">
        <v>13</v>
      </c>
    </row>
    <row r="10" spans="2:15" ht="13.5" hidden="1" customHeight="1" x14ac:dyDescent="0.25">
      <c r="B10" s="107" t="s">
        <v>14</v>
      </c>
      <c r="C10" s="127" t="s">
        <v>24</v>
      </c>
      <c r="D10" s="127" t="s">
        <v>24</v>
      </c>
      <c r="E10" s="127" t="s">
        <v>24</v>
      </c>
      <c r="F10" s="127" t="s">
        <v>24</v>
      </c>
      <c r="G10" s="127" t="s">
        <v>24</v>
      </c>
      <c r="H10" s="127" t="s">
        <v>24</v>
      </c>
      <c r="I10" s="127" t="s">
        <v>24</v>
      </c>
      <c r="J10" s="127" t="s">
        <v>24</v>
      </c>
      <c r="K10" s="127" t="s">
        <v>24</v>
      </c>
      <c r="L10" s="127" t="s">
        <v>24</v>
      </c>
      <c r="M10" s="127" t="s">
        <v>24</v>
      </c>
    </row>
    <row r="11" spans="2:15" ht="13.5" customHeight="1" x14ac:dyDescent="0.25">
      <c r="B11" s="107" t="s">
        <v>16</v>
      </c>
      <c r="C11" s="108" t="s">
        <v>17</v>
      </c>
      <c r="D11" s="108" t="s">
        <v>17</v>
      </c>
      <c r="E11" s="108" t="s">
        <v>17</v>
      </c>
      <c r="F11" s="108" t="s">
        <v>17</v>
      </c>
      <c r="G11" s="108" t="s">
        <v>17</v>
      </c>
      <c r="H11" s="108" t="s">
        <v>17</v>
      </c>
      <c r="I11" s="108" t="s">
        <v>17</v>
      </c>
      <c r="J11" s="108" t="s">
        <v>17</v>
      </c>
      <c r="K11" s="108" t="s">
        <v>17</v>
      </c>
      <c r="L11" s="108" t="s">
        <v>17</v>
      </c>
      <c r="M11" s="108" t="s">
        <v>17</v>
      </c>
    </row>
    <row r="12" spans="2:15" ht="27" customHeight="1" x14ac:dyDescent="0.25">
      <c r="B12" s="107" t="s">
        <v>18</v>
      </c>
      <c r="C12" s="108" t="s">
        <v>19</v>
      </c>
      <c r="D12" s="108" t="s">
        <v>19</v>
      </c>
      <c r="E12" s="108" t="s">
        <v>19</v>
      </c>
      <c r="F12" s="108" t="s">
        <v>19</v>
      </c>
      <c r="G12" s="108" t="s">
        <v>19</v>
      </c>
      <c r="H12" s="108" t="s">
        <v>19</v>
      </c>
      <c r="I12" s="108" t="s">
        <v>19</v>
      </c>
      <c r="J12" s="108" t="s">
        <v>19</v>
      </c>
      <c r="K12" s="108" t="s">
        <v>19</v>
      </c>
      <c r="L12" s="108" t="s">
        <v>19</v>
      </c>
      <c r="M12" s="108" t="s">
        <v>19</v>
      </c>
    </row>
    <row r="13" spans="2:15" ht="13.5" customHeight="1" x14ac:dyDescent="0.25">
      <c r="B13" s="90" t="s">
        <v>20</v>
      </c>
      <c r="C13" s="87" t="s">
        <v>21</v>
      </c>
      <c r="D13" s="87" t="s">
        <v>21</v>
      </c>
      <c r="E13" s="87" t="s">
        <v>21</v>
      </c>
      <c r="F13" s="87" t="s">
        <v>21</v>
      </c>
      <c r="G13" s="87" t="s">
        <v>21</v>
      </c>
      <c r="H13" s="87" t="s">
        <v>21</v>
      </c>
      <c r="I13" s="87" t="s">
        <v>21</v>
      </c>
      <c r="J13" s="87" t="s">
        <v>21</v>
      </c>
      <c r="K13" s="87" t="s">
        <v>21</v>
      </c>
      <c r="L13" s="87" t="s">
        <v>21</v>
      </c>
      <c r="M13" s="87" t="s">
        <v>21</v>
      </c>
      <c r="O13" s="41" t="s">
        <v>22</v>
      </c>
    </row>
    <row r="14" spans="2:15" ht="13.5" hidden="1" customHeight="1" x14ac:dyDescent="0.25">
      <c r="B14" s="90" t="s">
        <v>23</v>
      </c>
      <c r="C14" s="104" t="s">
        <v>24</v>
      </c>
      <c r="D14" s="104" t="s">
        <v>24</v>
      </c>
      <c r="E14" s="104" t="s">
        <v>24</v>
      </c>
      <c r="F14" s="104" t="s">
        <v>24</v>
      </c>
      <c r="G14" s="104" t="s">
        <v>24</v>
      </c>
      <c r="H14" s="104" t="s">
        <v>24</v>
      </c>
      <c r="I14" s="104" t="s">
        <v>24</v>
      </c>
      <c r="J14" s="104" t="s">
        <v>24</v>
      </c>
      <c r="K14" s="104" t="s">
        <v>24</v>
      </c>
      <c r="L14" s="104" t="s">
        <v>24</v>
      </c>
      <c r="M14" s="104" t="s">
        <v>24</v>
      </c>
      <c r="O14" s="41" t="s">
        <v>25</v>
      </c>
    </row>
    <row r="15" spans="2:15" ht="13.5" hidden="1" customHeight="1" x14ac:dyDescent="0.25">
      <c r="B15" s="90" t="s">
        <v>26</v>
      </c>
      <c r="C15" s="87" t="s">
        <v>24</v>
      </c>
      <c r="D15" s="87" t="s">
        <v>24</v>
      </c>
      <c r="E15" s="87" t="s">
        <v>24</v>
      </c>
      <c r="F15" s="87" t="s">
        <v>24</v>
      </c>
      <c r="G15" s="87" t="s">
        <v>24</v>
      </c>
      <c r="H15" s="87" t="s">
        <v>24</v>
      </c>
      <c r="I15" s="87" t="s">
        <v>24</v>
      </c>
      <c r="J15" s="87" t="s">
        <v>24</v>
      </c>
      <c r="K15" s="87" t="s">
        <v>24</v>
      </c>
      <c r="L15" s="87" t="s">
        <v>24</v>
      </c>
      <c r="M15" s="87" t="s">
        <v>24</v>
      </c>
    </row>
    <row r="16" spans="2:15" ht="13.5" hidden="1" customHeight="1" x14ac:dyDescent="0.25">
      <c r="B16" s="90" t="s">
        <v>27</v>
      </c>
      <c r="C16" s="87" t="s">
        <v>24</v>
      </c>
      <c r="D16" s="87" t="s">
        <v>24</v>
      </c>
      <c r="E16" s="87" t="s">
        <v>24</v>
      </c>
      <c r="F16" s="87" t="s">
        <v>24</v>
      </c>
      <c r="G16" s="87" t="s">
        <v>24</v>
      </c>
      <c r="H16" s="87" t="s">
        <v>24</v>
      </c>
      <c r="I16" s="87" t="s">
        <v>24</v>
      </c>
      <c r="J16" s="87" t="s">
        <v>24</v>
      </c>
      <c r="K16" s="87" t="s">
        <v>24</v>
      </c>
      <c r="L16" s="87" t="s">
        <v>24</v>
      </c>
      <c r="M16" s="87" t="s">
        <v>24</v>
      </c>
    </row>
    <row r="17" spans="1:15" ht="13.5" hidden="1" customHeight="1" x14ac:dyDescent="0.25">
      <c r="B17" s="90" t="s">
        <v>28</v>
      </c>
      <c r="C17" s="87" t="s">
        <v>24</v>
      </c>
      <c r="D17" s="87" t="s">
        <v>24</v>
      </c>
      <c r="E17" s="87" t="s">
        <v>24</v>
      </c>
      <c r="F17" s="87" t="s">
        <v>24</v>
      </c>
      <c r="G17" s="87" t="s">
        <v>24</v>
      </c>
      <c r="H17" s="87" t="s">
        <v>24</v>
      </c>
      <c r="I17" s="87" t="s">
        <v>24</v>
      </c>
      <c r="J17" s="87" t="s">
        <v>24</v>
      </c>
      <c r="K17" s="87" t="s">
        <v>24</v>
      </c>
      <c r="L17" s="87" t="s">
        <v>24</v>
      </c>
      <c r="M17" s="87" t="s">
        <v>24</v>
      </c>
    </row>
    <row r="18" spans="1:15" s="203" customFormat="1" ht="13.5" customHeight="1" x14ac:dyDescent="0.25">
      <c r="B18" s="204" t="s">
        <v>600</v>
      </c>
      <c r="C18" s="203" t="str">
        <f>+C13&amp;C4</f>
        <v>All Mexico1</v>
      </c>
      <c r="D18" s="203" t="str">
        <f t="shared" ref="D18:M18" si="0">+D13&amp;D4</f>
        <v>All Mexico1</v>
      </c>
      <c r="E18" s="203" t="str">
        <f t="shared" si="0"/>
        <v>All Mexico1</v>
      </c>
      <c r="F18" s="203" t="str">
        <f t="shared" si="0"/>
        <v>All Mexico1</v>
      </c>
      <c r="G18" s="203" t="str">
        <f t="shared" si="0"/>
        <v>All Mexico1</v>
      </c>
      <c r="H18" s="203" t="str">
        <f t="shared" si="0"/>
        <v>All Mexico1</v>
      </c>
      <c r="I18" s="203" t="str">
        <f t="shared" si="0"/>
        <v>All Mexico1</v>
      </c>
      <c r="J18" s="203" t="str">
        <f t="shared" si="0"/>
        <v>All Mexico1</v>
      </c>
      <c r="K18" s="203" t="str">
        <f t="shared" si="0"/>
        <v>All Mexico1</v>
      </c>
      <c r="L18" s="203" t="str">
        <f t="shared" si="0"/>
        <v>All Mexico1</v>
      </c>
      <c r="M18" s="203" t="str">
        <f t="shared" si="0"/>
        <v>All Mexico1</v>
      </c>
    </row>
    <row r="19" spans="1:15" ht="13.5" customHeight="1" x14ac:dyDescent="0.25">
      <c r="B19" s="90" t="s">
        <v>29</v>
      </c>
      <c r="C19" s="93">
        <f>(VLOOKUP(C6,Collision!$A$5:$B$631,2,0)*(1+'General Factors'!$C$87)*(1+'General Factors'!$C$88)*C4)*(VLOOKUP(C5,'General Factors'!$A$123:$B$128,2,0))*(VLOOKUP(C18,'General Factors'!$A$137:$B$244,2,0))</f>
        <v>1.6223760000000003</v>
      </c>
      <c r="D19" s="93">
        <f>(VLOOKUP(D6,Collision!$A$5:$B$631,2,0)*(1+'General Factors'!$C$87)*(1+'General Factors'!$C$88)*D4)*(VLOOKUP(D5,'General Factors'!$A$123:$B$128,2,0))*(VLOOKUP(D18,'General Factors'!$A$137:$B$244,2,0))</f>
        <v>2.6421551999999999</v>
      </c>
      <c r="E19" s="93">
        <f>(VLOOKUP(E6,Collision!$A$5:$B$631,2,0)*(1+'General Factors'!$C$87)*(1+'General Factors'!$C$88)*E4)*(VLOOKUP(E5,'General Factors'!$A$123:$B$128,2,0))*(VLOOKUP(E18,'General Factors'!$A$137:$B$244,2,0))</f>
        <v>3.3709368</v>
      </c>
      <c r="F19" s="93">
        <f>(VLOOKUP(F6,Collision!$A$5:$B$631,2,0)*(1+'General Factors'!$C$87)*(1+'General Factors'!$C$88)*F4)*(VLOOKUP(F5,'General Factors'!$A$123:$B$128,2,0))*(VLOOKUP(F18,'General Factors'!$A$137:$B$244,2,0))</f>
        <v>4.2465048000000003</v>
      </c>
      <c r="G19" s="93">
        <f>(VLOOKUP(G6,Collision!$A$5:$B$631,2,0)*(1+'General Factors'!$C$87)*(1+'General Factors'!$C$88)*G4)*(VLOOKUP(G5,'General Factors'!$A$123:$B$128,2,0))*(VLOOKUP(G18,'General Factors'!$A$137:$B$244,2,0))</f>
        <v>5.1220727999999998</v>
      </c>
      <c r="H19" s="93">
        <f>(VLOOKUP(H6,Collision!$A$5:$B$631,2,0)*(1+'General Factors'!$C$87)*(1+'General Factors'!$C$88)*H4)*(VLOOKUP(H5,'General Factors'!$A$123:$B$128,2,0))*(VLOOKUP(H18,'General Factors'!$A$137:$B$244,2,0))</f>
        <v>7.0560480000000005</v>
      </c>
      <c r="I19" s="93">
        <f>(VLOOKUP(I6,Collision!$A$5:$B$631,2,0)*(1+'General Factors'!$C$87)*(1+'General Factors'!$C$88)*I4)*(VLOOKUP(I5,'General Factors'!$A$123:$B$128,2,0))*(VLOOKUP(I18,'General Factors'!$A$137:$B$244,2,0))</f>
        <v>9.3896942400000007</v>
      </c>
      <c r="J19" s="93">
        <f>(VLOOKUP(J6,Collision!$A$5:$B$631,2,0)*(1+'General Factors'!$C$87)*(1+'General Factors'!$C$88)*J4)*(VLOOKUP(J5,'General Factors'!$A$123:$B$128,2,0))*(VLOOKUP(J18,'General Factors'!$A$137:$B$244,2,0))</f>
        <v>11.735186400000002</v>
      </c>
      <c r="K19" s="93">
        <f>(VLOOKUP(K6,Collision!$A$5:$B$631,2,0)*(1+'General Factors'!$C$87)*(1+'General Factors'!$C$88)*K4)*(VLOOKUP(K5,'General Factors'!$A$123:$B$128,2,0))*(VLOOKUP(K18,'General Factors'!$A$137:$B$244,2,0))</f>
        <v>14.163084960000001</v>
      </c>
      <c r="L19" s="93">
        <f>(VLOOKUP(L6,Collision!$A$5:$B$631,2,0)*(1+'General Factors'!$C$87)*(1+'General Factors'!$C$88)*L4)*(VLOOKUP(L5,'General Factors'!$A$123:$B$128,2,0))*(VLOOKUP(L18,'General Factors'!$A$137:$B$244,2,0))</f>
        <v>16.520423040000001</v>
      </c>
      <c r="M19" s="93">
        <f>(VLOOKUP(M6,Collision!$A$5:$B$631,2,0)*(1+'General Factors'!$C$87)*(1+'General Factors'!$C$88)*M4)*(VLOOKUP(M5,'General Factors'!$A$123:$B$128,2,0))*(VLOOKUP(M18,'General Factors'!$A$137:$B$244,2,0))</f>
        <v>17.632909440000002</v>
      </c>
      <c r="O19" s="41" t="s">
        <v>6</v>
      </c>
    </row>
    <row r="20" spans="1:15" ht="13.5" customHeight="1" x14ac:dyDescent="0.25">
      <c r="B20" s="90" t="s">
        <v>30</v>
      </c>
      <c r="C20" s="93">
        <f>(VLOOKUP(C6,Theft!$A$5:$B$646,2,0)*(1+'General Factors'!$C$87)*(1+'General Factors'!$C$88)*Quoter!C4)*(VLOOKUP(C5,'General Factors'!$A$123:$C$128,3,0))*(VLOOKUP(C18,'General Factors'!$A$137:$B$244,2,0))</f>
        <v>0.81118800000000013</v>
      </c>
      <c r="D20" s="93">
        <f>(VLOOKUP(D6,Theft!$A$5:$B$646,2,0)*(1+'General Factors'!$C$87)*(1+'General Factors'!$C$88)*Quoter!D4)*(VLOOKUP(D5,'General Factors'!$A$123:$C$128,3,0))*(VLOOKUP(D18,'General Factors'!$A$137:$B$244,2,0))</f>
        <v>1.3651135200000002</v>
      </c>
      <c r="E20" s="93">
        <f>(VLOOKUP(E6,Theft!$A$5:$B$646,2,0)*(1+'General Factors'!$C$87)*(1+'General Factors'!$C$88)*Quoter!E4)*(VLOOKUP(E5,'General Factors'!$A$123:$C$128,3,0))*(VLOOKUP(E18,'General Factors'!$A$137:$B$244,2,0))</f>
        <v>1.6854684</v>
      </c>
      <c r="F20" s="93">
        <f>(VLOOKUP(F6,Theft!$A$5:$B$646,2,0)*(1+'General Factors'!$C$87)*(1+'General Factors'!$C$88)*Quoter!F4)*(VLOOKUP(F5,'General Factors'!$A$123:$C$128,3,0))*(VLOOKUP(F18,'General Factors'!$A$137:$B$244,2,0))</f>
        <v>2.1232524000000002</v>
      </c>
      <c r="G20" s="93">
        <f>(VLOOKUP(G6,Theft!$A$5:$B$646,2,0)*(1+'General Factors'!$C$87)*(1+'General Factors'!$C$88)*Quoter!G4)*(VLOOKUP(G5,'General Factors'!$A$123:$C$128,3,0))*(VLOOKUP(G18,'General Factors'!$A$137:$B$244,2,0))</f>
        <v>2.5610363999999999</v>
      </c>
      <c r="H20" s="93">
        <f>(VLOOKUP(H6,Theft!$A$5:$B$646,2,0)*(1+'General Factors'!$C$87)*(1+'General Factors'!$C$88)*Quoter!H4)*(VLOOKUP(H5,'General Factors'!$A$123:$C$128,3,0))*(VLOOKUP(H18,'General Factors'!$A$137:$B$244,2,0))</f>
        <v>2.9988204000000001</v>
      </c>
      <c r="I20" s="93">
        <f>(VLOOKUP(I6,Theft!$A$5:$B$646,2,0)*(1+'General Factors'!$C$87)*(1+'General Factors'!$C$88)*Quoter!I4)*(VLOOKUP(I5,'General Factors'!$A$123:$C$128,3,0))*(VLOOKUP(I18,'General Factors'!$A$137:$B$244,2,0))</f>
        <v>4.6948471200000004</v>
      </c>
      <c r="J20" s="93">
        <f>(VLOOKUP(J6,Theft!$A$5:$B$646,2,0)*(1+'General Factors'!$C$87)*(1+'General Factors'!$C$88)*Quoter!J4)*(VLOOKUP(J5,'General Factors'!$A$123:$C$128,3,0))*(VLOOKUP(J18,'General Factors'!$A$137:$B$244,2,0))</f>
        <v>5.8675932000000008</v>
      </c>
      <c r="K20" s="93">
        <f>(VLOOKUP(K6,Theft!$A$5:$B$646,2,0)*(1+'General Factors'!$C$87)*(1+'General Factors'!$C$88)*Quoter!K4)*(VLOOKUP(K5,'General Factors'!$A$123:$C$128,3,0))*(VLOOKUP(K18,'General Factors'!$A$137:$B$244,2,0))</f>
        <v>7.0815424800000004</v>
      </c>
      <c r="L20" s="93">
        <f>(VLOOKUP(L6,Theft!$A$5:$B$646,2,0)*(1+'General Factors'!$C$87)*(1+'General Factors'!$C$88)*Quoter!L4)*(VLOOKUP(L5,'General Factors'!$A$123:$C$128,3,0))*(VLOOKUP(L18,'General Factors'!$A$137:$B$244,2,0))</f>
        <v>8.2602115200000004</v>
      </c>
      <c r="M20" s="93">
        <f>(VLOOKUP(M6,Theft!$A$5:$B$646,2,0)*(1+'General Factors'!$C$87)*(1+'General Factors'!$C$88)*Quoter!M4)*(VLOOKUP(M5,'General Factors'!$A$123:$C$128,3,0))*(VLOOKUP(M18,'General Factors'!$A$137:$B$244,2,0))</f>
        <v>8.8164547200000012</v>
      </c>
      <c r="O20" s="41" t="s">
        <v>6</v>
      </c>
    </row>
    <row r="21" spans="1:15" ht="13.5" customHeight="1" x14ac:dyDescent="0.25">
      <c r="B21" s="90" t="s">
        <v>31</v>
      </c>
      <c r="C21" s="93">
        <f>IF(C3="Standard",VLOOKUP(C8,Liability!$A$5:$B$9,2,0),VLOOKUP(C8,Liability!$I$10:$J$11,2,0))*(1+'General Factors'!$C$87)*(1+'General Factors'!$C$88)*(C4)*(VLOOKUP(C18,'General Factors'!$A$137:$B$244,2,0))</f>
        <v>3.4893960000000002</v>
      </c>
      <c r="D21" s="93">
        <f>IF(D3="Standard",VLOOKUP(D8,Liability!$A$5:$B$9,2,0),VLOOKUP(Quoter!D8,Liability!$I$10:$J$11,2,0))*(1+'General Factors'!$C$87)*(1+'General Factors'!$C$88)*(Quoter!D4)*(VLOOKUP(D18,'General Factors'!$A$137:$B$244,2,0))</f>
        <v>3.4893960000000002</v>
      </c>
      <c r="E21" s="93">
        <f>IF(E3="Standard",VLOOKUP(E8,Liability!$A$5:$B$9,2,0),VLOOKUP(Quoter!E8,Liability!$I$10:$J$11,2,0))*(1+'General Factors'!$C$87)*(1+'General Factors'!$C$88)*(Quoter!E4)*(VLOOKUP(E18,'General Factors'!$A$137:$B$244,2,0))</f>
        <v>3.4893960000000002</v>
      </c>
      <c r="F21" s="93">
        <f>IF(F3="Standard",VLOOKUP(F8,Liability!$A$5:$B$9,2,0),VLOOKUP(Quoter!F8,Liability!$I$10:$J$11,2,0))*(1+'General Factors'!$C$87)*(1+'General Factors'!$C$88)*(Quoter!F4)*(VLOOKUP(F18,'General Factors'!$A$137:$B$244,2,0))</f>
        <v>3.4893960000000002</v>
      </c>
      <c r="G21" s="93">
        <f>IF(G3="Standard",VLOOKUP(G8,Liability!$A$5:$B$9,2,0),VLOOKUP(Quoter!G8,Liability!$I$10:$J$11,2,0))*(1+'General Factors'!$C$87)*(1+'General Factors'!$C$88)*(Quoter!G4)*(VLOOKUP(G18,'General Factors'!$A$137:$B$244,2,0))</f>
        <v>3.4893960000000002</v>
      </c>
      <c r="H21" s="93">
        <f>IF(H3="Standard",VLOOKUP(H8,Liability!$A$5:$B$9,2,0),VLOOKUP(Quoter!H8,Liability!$I$10:$J$11,2,0))*(1+'General Factors'!$C$87)*(1+'General Factors'!$C$88)*(Quoter!H4)*(VLOOKUP(H18,'General Factors'!$A$137:$B$244,2,0))</f>
        <v>3.4893960000000002</v>
      </c>
      <c r="I21" s="93">
        <f>IF(I3="Standard",VLOOKUP(I8,Liability!$A$5:$B$9,2,0),VLOOKUP(Quoter!I8,Liability!$I$10:$J$11,2,0))*(1+'General Factors'!$C$87)*(1+'General Factors'!$C$88)*(Quoter!I4)*(VLOOKUP(I18,'General Factors'!$A$137:$B$244,2,0))</f>
        <v>3.4893960000000002</v>
      </c>
      <c r="J21" s="93">
        <f>IF(J3="Standard",VLOOKUP(J8,Liability!$A$5:$B$9,2,0),VLOOKUP(Quoter!J8,Liability!$I$10:$J$11,2,0))*(1+'General Factors'!$C$87)*(1+'General Factors'!$C$88)*(Quoter!J4)*(VLOOKUP(J18,'General Factors'!$A$137:$B$244,2,0))</f>
        <v>3.4893960000000002</v>
      </c>
      <c r="K21" s="93">
        <f>IF(K3="Standard",VLOOKUP(K8,Liability!$A$5:$B$9,2,0),VLOOKUP(Quoter!K8,Liability!$I$10:$J$11,2,0))*(1+'General Factors'!$C$87)*(1+'General Factors'!$C$88)*(Quoter!K4)*(VLOOKUP(K18,'General Factors'!$A$137:$B$244,2,0))</f>
        <v>3.4893960000000002</v>
      </c>
      <c r="L21" s="93">
        <f>IF(L3="Standard",VLOOKUP(L8,Liability!$A$5:$B$9,2,0),VLOOKUP(Quoter!L8,Liability!$I$10:$J$11,2,0))*(1+'General Factors'!$C$87)*(1+'General Factors'!$C$88)*(Quoter!L4)*(VLOOKUP(L18,'General Factors'!$A$137:$B$244,2,0))</f>
        <v>3.4893960000000002</v>
      </c>
      <c r="M21" s="93">
        <f>IF(M3="Standard",VLOOKUP(M8,Liability!$A$5:$B$9,2,0),VLOOKUP(Quoter!M8,Liability!$I$10:$J$11,2,0))*(1+'General Factors'!$C$87)*(1+'General Factors'!$C$88)*(Quoter!M4)*(VLOOKUP(M18,'General Factors'!$A$137:$B$244,2,0))</f>
        <v>3.4893960000000002</v>
      </c>
    </row>
    <row r="22" spans="1:15" ht="13.5" customHeight="1" x14ac:dyDescent="0.25">
      <c r="B22" s="90" t="s">
        <v>32</v>
      </c>
      <c r="C22" s="93">
        <f>VLOOKUP(C4,Legal!$A$5:$B$370,2,0)*(1+'General Factors'!$C$87)*(1+'General Factors'!$C$88)*(VLOOKUP(C18,'General Factors'!$A$137:$B$244,2,0))</f>
        <v>0.92333796000000001</v>
      </c>
      <c r="D22" s="93">
        <f>VLOOKUP(D4,Legal!$A$5:$B$370,2,0)*(1+'General Factors'!$C$87)*(1+'General Factors'!$C$88)*(VLOOKUP(D18,'General Factors'!$A$137:$B$244,2,0))</f>
        <v>0.92333796000000001</v>
      </c>
      <c r="E22" s="93">
        <f>VLOOKUP(E4,Legal!$A$5:$B$370,2,0)*(1+'General Factors'!$C$87)*(1+'General Factors'!$C$88)*(VLOOKUP(E18,'General Factors'!$A$137:$B$244,2,0))</f>
        <v>0.92333796000000001</v>
      </c>
      <c r="F22" s="93">
        <f>VLOOKUP(F4,Legal!$A$5:$B$370,2,0)*(1+'General Factors'!$C$87)*(1+'General Factors'!$C$88)*(VLOOKUP(F18,'General Factors'!$A$137:$B$244,2,0))</f>
        <v>0.92333796000000001</v>
      </c>
      <c r="G22" s="93">
        <f>VLOOKUP(G4,Legal!$A$5:$B$370,2,0)*(1+'General Factors'!$C$87)*(1+'General Factors'!$C$88)*(VLOOKUP(G18,'General Factors'!$A$137:$B$244,2,0))</f>
        <v>0.92333796000000001</v>
      </c>
      <c r="H22" s="93">
        <f>VLOOKUP(H4,Legal!$A$5:$B$370,2,0)*(1+'General Factors'!$C$87)*(1+'General Factors'!$C$88)*(VLOOKUP(H18,'General Factors'!$A$137:$B$244,2,0))</f>
        <v>0.92333796000000001</v>
      </c>
      <c r="I22" s="93">
        <f>VLOOKUP(I4,Legal!$A$5:$B$370,2,0)*(1+'General Factors'!$C$87)*(1+'General Factors'!$C$88)*(VLOOKUP(I18,'General Factors'!$A$137:$B$244,2,0))</f>
        <v>0.92333796000000001</v>
      </c>
      <c r="J22" s="93">
        <f>VLOOKUP(J4,Legal!$A$5:$B$370,2,0)*(1+'General Factors'!$C$87)*(1+'General Factors'!$C$88)*(VLOOKUP(J18,'General Factors'!$A$137:$B$244,2,0))</f>
        <v>0.92333796000000001</v>
      </c>
      <c r="K22" s="93">
        <f>VLOOKUP(K4,Legal!$A$5:$B$370,2,0)*(1+'General Factors'!$C$87)*(1+'General Factors'!$C$88)*(VLOOKUP(K18,'General Factors'!$A$137:$B$244,2,0))</f>
        <v>0.92333796000000001</v>
      </c>
      <c r="L22" s="93">
        <f>VLOOKUP(L4,Legal!$A$5:$B$370,2,0)*(1+'General Factors'!$C$87)*(1+'General Factors'!$C$88)*(VLOOKUP(L18,'General Factors'!$A$137:$B$244,2,0))</f>
        <v>0.92333796000000001</v>
      </c>
      <c r="M22" s="93">
        <f>VLOOKUP(M4,Legal!$A$5:$B$370,2,0)*(1+'General Factors'!$C$87)*(1+'General Factors'!$C$88)*(VLOOKUP(M18,'General Factors'!$A$137:$B$244,2,0))</f>
        <v>0.92333796000000001</v>
      </c>
    </row>
    <row r="23" spans="1:15" ht="13.5" customHeight="1" x14ac:dyDescent="0.25">
      <c r="B23" s="90" t="s">
        <v>33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</row>
    <row r="24" spans="1:15" ht="13.5" customHeight="1" x14ac:dyDescent="0.25">
      <c r="B24" s="90" t="s">
        <v>34</v>
      </c>
      <c r="C24" s="93">
        <f>VLOOKUP(C9,Medical!$A$8:$B$9,2,0)*(1+'General Factors'!$C$87)*(1+'General Factors'!$C$88)*C4*(VLOOKUP(C18,'General Factors'!$A$137:$B$244,2,0))</f>
        <v>0.87556800000000012</v>
      </c>
      <c r="D24" s="93">
        <f>VLOOKUP(D9,Medical!$A$8:$B$9,2,0)*(1+'General Factors'!$C$87)*(1+'General Factors'!$C$88)*D4*(VLOOKUP(D18,'General Factors'!$A$137:$B$244,2,0))</f>
        <v>0.87556800000000012</v>
      </c>
      <c r="E24" s="93">
        <f>VLOOKUP(E9,Medical!$A$8:$B$9,2,0)*(1+'General Factors'!$C$87)*(1+'General Factors'!$C$88)*E4*(VLOOKUP(E18,'General Factors'!$A$137:$B$244,2,0))</f>
        <v>0.87556800000000012</v>
      </c>
      <c r="F24" s="93">
        <f>VLOOKUP(F9,Medical!$A$8:$B$9,2,0)*(1+'General Factors'!$C$87)*(1+'General Factors'!$C$88)*F4*(VLOOKUP(F18,'General Factors'!$A$137:$B$244,2,0))</f>
        <v>0.87556800000000012</v>
      </c>
      <c r="G24" s="93">
        <f>VLOOKUP(G9,Medical!$A$8:$B$9,2,0)*(1+'General Factors'!$C$87)*(1+'General Factors'!$C$88)*G4*(VLOOKUP(G18,'General Factors'!$A$137:$B$244,2,0))</f>
        <v>0.87556800000000012</v>
      </c>
      <c r="H24" s="93">
        <f>VLOOKUP(H9,Medical!$A$8:$B$9,2,0)*(1+'General Factors'!$C$87)*(1+'General Factors'!$C$88)*H4*(VLOOKUP(H18,'General Factors'!$A$137:$B$244,2,0))</f>
        <v>0.87556800000000012</v>
      </c>
      <c r="I24" s="93">
        <f>VLOOKUP(I9,Medical!$A$8:$B$9,2,0)*(1+'General Factors'!$C$87)*(1+'General Factors'!$C$88)*I4*(VLOOKUP(I18,'General Factors'!$A$137:$B$244,2,0))</f>
        <v>0.87556800000000012</v>
      </c>
      <c r="J24" s="93">
        <f>VLOOKUP(J9,Medical!$A$8:$B$9,2,0)*(1+'General Factors'!$C$87)*(1+'General Factors'!$C$88)*J4*(VLOOKUP(J18,'General Factors'!$A$137:$B$244,2,0))</f>
        <v>0.87556800000000012</v>
      </c>
      <c r="K24" s="93">
        <f>VLOOKUP(K9,Medical!$A$8:$B$9,2,0)*(1+'General Factors'!$C$87)*(1+'General Factors'!$C$88)*K4*(VLOOKUP(K18,'General Factors'!$A$137:$B$244,2,0))</f>
        <v>0.87556800000000012</v>
      </c>
      <c r="L24" s="93">
        <f>VLOOKUP(L9,Medical!$A$8:$B$9,2,0)*(1+'General Factors'!$C$87)*(1+'General Factors'!$C$88)*L4*(VLOOKUP(L18,'General Factors'!$A$137:$B$244,2,0))</f>
        <v>0.87556800000000012</v>
      </c>
      <c r="M24" s="93">
        <f>VLOOKUP(M9,Medical!$A$8:$B$9,2,0)*(1+'General Factors'!$C$87)*(1+'General Factors'!$C$88)*M4*(VLOOKUP(M18,'General Factors'!$A$137:$B$244,2,0))</f>
        <v>0.87556800000000012</v>
      </c>
    </row>
    <row r="25" spans="1:15" ht="13.5" customHeight="1" x14ac:dyDescent="0.25">
      <c r="B25" s="92"/>
    </row>
    <row r="26" spans="1:15" ht="13.5" customHeight="1" x14ac:dyDescent="0.25">
      <c r="B26" s="90" t="s">
        <v>35</v>
      </c>
      <c r="C26" s="93">
        <f t="shared" ref="C26:M26" si="1">SUM(C19:C24)</f>
        <v>7.7218659600000015</v>
      </c>
      <c r="D26" s="93">
        <f t="shared" si="1"/>
        <v>9.2955706799999991</v>
      </c>
      <c r="E26" s="93">
        <f t="shared" si="1"/>
        <v>10.344707159999999</v>
      </c>
      <c r="F26" s="93">
        <f t="shared" si="1"/>
        <v>11.658059160000001</v>
      </c>
      <c r="G26" s="93">
        <f t="shared" si="1"/>
        <v>12.971411159999999</v>
      </c>
      <c r="H26" s="93">
        <f t="shared" si="1"/>
        <v>15.343170359999998</v>
      </c>
      <c r="I26" s="93">
        <f t="shared" si="1"/>
        <v>19.372843320000005</v>
      </c>
      <c r="J26" s="93">
        <f t="shared" si="1"/>
        <v>22.891081560000003</v>
      </c>
      <c r="K26" s="93">
        <f t="shared" si="1"/>
        <v>26.532929400000004</v>
      </c>
      <c r="L26" s="93">
        <f t="shared" si="1"/>
        <v>30.068936520000005</v>
      </c>
      <c r="M26" s="93">
        <f t="shared" si="1"/>
        <v>31.737666120000004</v>
      </c>
    </row>
    <row r="27" spans="1:15" ht="13.5" customHeight="1" x14ac:dyDescent="0.25">
      <c r="A27" s="126"/>
      <c r="B27" s="90" t="s">
        <v>36</v>
      </c>
      <c r="C27" s="93">
        <f>VLOOKUP(C4,Term!$B$5:$C$370,2,0)*(C26+C28)</f>
        <v>-1.4671545324000004</v>
      </c>
      <c r="D27" s="93">
        <f>VLOOKUP(D4,Term!$B$5:$C$370,2,0)*(D26+D28)</f>
        <v>-1.7661584291999999</v>
      </c>
      <c r="E27" s="93">
        <f>VLOOKUP(E4,Term!$B$5:$C$370,2,0)*(E26+E28)</f>
        <v>-1.9654943603999997</v>
      </c>
      <c r="F27" s="93">
        <f>VLOOKUP(F4,Term!$B$5:$C$370,2,0)*(F26+F28)</f>
        <v>-2.2150312404000001</v>
      </c>
      <c r="G27" s="93">
        <f>VLOOKUP(G4,Term!$B$5:$C$370,2,0)*(G26+G28)</f>
        <v>-2.4645681203999996</v>
      </c>
      <c r="H27" s="93">
        <f>VLOOKUP(H4,Term!$B$5:$C$370,2,0)*(H26+H28)</f>
        <v>-2.9152023683999997</v>
      </c>
      <c r="I27" s="93">
        <f>VLOOKUP(I4,Term!$B$5:$C$370,2,0)*(I26+I28)</f>
        <v>-3.6808402308000008</v>
      </c>
      <c r="J27" s="93">
        <f>VLOOKUP(J4,Term!$B$5:$C$370,2,0)*(J26+J28)</f>
        <v>-4.3493054964000004</v>
      </c>
      <c r="K27" s="93">
        <f>VLOOKUP(K4,Term!$B$5:$C$370,2,0)*(K26+K28)</f>
        <v>-5.0412565860000011</v>
      </c>
      <c r="L27" s="93">
        <f>VLOOKUP(L4,Term!$B$5:$C$370,2,0)*(L26+L28)</f>
        <v>-5.7130979388000007</v>
      </c>
      <c r="M27" s="93">
        <f>VLOOKUP(M4,Term!$B$5:$C$370,2,0)*(M26+M28)</f>
        <v>-6.0301565628000011</v>
      </c>
    </row>
    <row r="28" spans="1:15" ht="13.5" customHeight="1" x14ac:dyDescent="0.25">
      <c r="B28" s="90" t="s">
        <v>37</v>
      </c>
      <c r="C28" s="94">
        <f>IF(C14="Yes",C26,IF(C3="Extended",(C19*Collision!$M$15)+(Quoter!C20*Theft!$L$15),0))</f>
        <v>0</v>
      </c>
      <c r="D28" s="125">
        <f>IF(D14="Yes",D26,IF(D3="Extended",(D19*Collision!$M$15)+(Quoter!D20*Theft!$L$15),0))</f>
        <v>0</v>
      </c>
      <c r="E28" s="94">
        <f>IF(E14="Yes",E26,IF(E3="Extended",(E19*Collision!$M$15)+(Quoter!E20*Theft!$L$15),0))</f>
        <v>0</v>
      </c>
      <c r="F28" s="94">
        <f>IF(F14="Yes",F26,IF(F3="Extended",(F19*Collision!$M$15)+(Quoter!F20*Theft!$L$15),0))</f>
        <v>0</v>
      </c>
      <c r="G28" s="94">
        <f>IF(G14="Yes",G26,IF(G3="Extended",(G19*Collision!$M$15)+(Quoter!G20*Theft!$L$15),0))</f>
        <v>0</v>
      </c>
      <c r="H28" s="94">
        <f>IF(H14="Yes",H26,IF(H3="Extended",(H19*Collision!$M$15)+(Quoter!H20*Theft!$L$15),0))</f>
        <v>0</v>
      </c>
      <c r="I28" s="94">
        <f>IF(I14="Yes",I26,IF(I3="Extended",(I19*Collision!$M$15)+(Quoter!I20*Theft!$L$15),0))</f>
        <v>0</v>
      </c>
      <c r="J28" s="94">
        <f>IF(J14="Yes",J26,IF(J3="Extended",(J19*Collision!$M$15)+(Quoter!J20*Theft!$L$15),0))</f>
        <v>0</v>
      </c>
      <c r="K28" s="94">
        <f>IF(K14="Yes",K26,IF(K3="Extended",(K19*Collision!$M$15)+(Quoter!K20*Theft!$L$15),0))</f>
        <v>0</v>
      </c>
      <c r="L28" s="94">
        <f>IF(L14="Yes",L26,IF(L3="Extended",(L19*Collision!$M$15)+(Quoter!L20*Theft!$L$15),0))</f>
        <v>0</v>
      </c>
      <c r="M28" s="94">
        <f>IF(M14="Yes",M26,IF(M3="Extended",(M19*Collision!$M$15)+(Quoter!M20*Theft!$L$15),0))</f>
        <v>0</v>
      </c>
    </row>
    <row r="29" spans="1:15" ht="13.5" customHeight="1" x14ac:dyDescent="0.25">
      <c r="B29" s="92"/>
    </row>
    <row r="30" spans="1:15" ht="13.5" customHeight="1" x14ac:dyDescent="0.25">
      <c r="A30" t="s">
        <v>622</v>
      </c>
      <c r="B30" s="90" t="s">
        <v>38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</row>
    <row r="31" spans="1:15" ht="13.5" customHeight="1" x14ac:dyDescent="0.25">
      <c r="B31" s="90" t="s">
        <v>39</v>
      </c>
      <c r="C31" s="124">
        <f>IF($A$30="iig",VLOOKUP(C4,Fees!$M$9:$N$44,2,0),VLOOKUP(C4,Fees!$R$9:$S$44,2,0))</f>
        <v>19</v>
      </c>
      <c r="D31" s="124">
        <f>IF($A$30="iig",VLOOKUP(D4,Fees!$M$9:$N$44,2,0),VLOOKUP(D4,Fees!$R$9:$S$44,2,0))</f>
        <v>19</v>
      </c>
      <c r="E31" s="124">
        <f>IF($A$30="iig",VLOOKUP(E4,Fees!$M$9:$N$44,2,0),VLOOKUP(E4,Fees!$R$9:$S$44,2,0))</f>
        <v>19</v>
      </c>
      <c r="F31" s="124">
        <f>IF($A$30="iig",VLOOKUP(F4,Fees!$M$9:$N$44,2,0),VLOOKUP(F4,Fees!$R$9:$S$44,2,0))</f>
        <v>19</v>
      </c>
      <c r="G31" s="124">
        <f>IF($A$30="iig",VLOOKUP(G4,Fees!$M$9:$N$44,2,0),VLOOKUP(G4,Fees!$R$9:$S$44,2,0))</f>
        <v>19</v>
      </c>
      <c r="H31" s="124">
        <f>IF($A$30="iig",VLOOKUP(H4,Fees!$M$9:$N$44,2,0),VLOOKUP(H4,Fees!$R$9:$S$44,2,0))</f>
        <v>19</v>
      </c>
      <c r="I31" s="124">
        <f>IF($A$30="iig",VLOOKUP(I4,Fees!$M$9:$N$44,2,0),VLOOKUP(I4,Fees!$R$9:$S$44,2,0))</f>
        <v>19</v>
      </c>
      <c r="J31" s="124">
        <f>IF($A$30="iig",VLOOKUP(J4,Fees!$M$9:$N$44,2,0),VLOOKUP(J4,Fees!$R$9:$S$44,2,0))</f>
        <v>19</v>
      </c>
      <c r="K31" s="124">
        <f>IF($A$30="iig",VLOOKUP(K4,Fees!$M$9:$N$44,2,0),VLOOKUP(K4,Fees!$R$9:$S$44,2,0))</f>
        <v>19</v>
      </c>
      <c r="L31" s="124">
        <f>IF($A$30="iig",VLOOKUP(L4,Fees!$M$9:$N$44,2,0),VLOOKUP(L4,Fees!$R$9:$S$44,2,0))</f>
        <v>19</v>
      </c>
      <c r="M31" s="124">
        <f>IF($A$30="iig",VLOOKUP(M4,Fees!$M$9:$N$44,2,0),VLOOKUP(M4,Fees!$R$9:$S$44,2,0))</f>
        <v>19</v>
      </c>
    </row>
    <row r="32" spans="1:15" ht="13.5" customHeight="1" x14ac:dyDescent="0.25">
      <c r="B32" s="92"/>
    </row>
    <row r="33" spans="2:15" ht="13.5" customHeight="1" x14ac:dyDescent="0.25">
      <c r="B33" s="90" t="s">
        <v>40</v>
      </c>
      <c r="C33" s="97">
        <f t="shared" ref="C33:M33" si="2">+C26-C27+C28</f>
        <v>9.189020492400001</v>
      </c>
      <c r="D33" s="97">
        <f t="shared" si="2"/>
        <v>11.061729109199998</v>
      </c>
      <c r="E33" s="97">
        <f t="shared" si="2"/>
        <v>12.310201520399998</v>
      </c>
      <c r="F33" s="97">
        <f t="shared" si="2"/>
        <v>13.873090400400001</v>
      </c>
      <c r="G33" s="97">
        <f t="shared" si="2"/>
        <v>15.435979280399998</v>
      </c>
      <c r="H33" s="97">
        <f t="shared" si="2"/>
        <v>18.258372728399998</v>
      </c>
      <c r="I33" s="97">
        <f t="shared" si="2"/>
        <v>23.053683550800006</v>
      </c>
      <c r="J33" s="97">
        <f t="shared" si="2"/>
        <v>27.240387056400003</v>
      </c>
      <c r="K33" s="97">
        <f t="shared" si="2"/>
        <v>31.574185986000003</v>
      </c>
      <c r="L33" s="97">
        <f t="shared" si="2"/>
        <v>35.782034458800005</v>
      </c>
      <c r="M33" s="97">
        <f t="shared" si="2"/>
        <v>37.767822682800002</v>
      </c>
      <c r="O33" s="48" t="s">
        <v>41</v>
      </c>
    </row>
    <row r="34" spans="2:15" ht="13.5" customHeight="1" x14ac:dyDescent="0.25">
      <c r="B34" s="90" t="s">
        <v>42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4">
        <v>0</v>
      </c>
      <c r="K34" s="94">
        <v>0</v>
      </c>
      <c r="L34" s="94">
        <v>0</v>
      </c>
      <c r="M34" s="94">
        <v>0</v>
      </c>
    </row>
    <row r="35" spans="2:15" ht="13.5" customHeight="1" x14ac:dyDescent="0.25">
      <c r="B35" s="90" t="s">
        <v>43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4">
        <v>0</v>
      </c>
      <c r="M35" s="94">
        <v>0</v>
      </c>
    </row>
    <row r="36" spans="2:15" ht="13.5" customHeight="1" x14ac:dyDescent="0.25">
      <c r="B36" s="90" t="s">
        <v>44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  <c r="L36" s="94">
        <v>0</v>
      </c>
      <c r="M36" s="94">
        <v>0</v>
      </c>
    </row>
    <row r="37" spans="2:15" ht="13.5" customHeight="1" x14ac:dyDescent="0.25">
      <c r="B37" s="92"/>
    </row>
    <row r="38" spans="2:15" ht="13.5" customHeight="1" x14ac:dyDescent="0.25">
      <c r="B38" s="90" t="s">
        <v>45</v>
      </c>
      <c r="C38" s="201">
        <f>VLOOKUP(C4,'Mexvisit Travel Assistance'!$B$24:$C$60,2,0)</f>
        <v>0.49</v>
      </c>
      <c r="D38" s="95">
        <f>VLOOKUP(D4,'Mexvisit Travel Assistance'!$B$24:$C$60,2,0)</f>
        <v>0.49</v>
      </c>
      <c r="E38" s="95">
        <f>VLOOKUP(E4,'Mexvisit Travel Assistance'!$B$24:$C$60,2,0)</f>
        <v>0.49</v>
      </c>
      <c r="F38" s="95">
        <f>VLOOKUP(F4,'Mexvisit Travel Assistance'!$B$24:$C$60,2,0)</f>
        <v>0.49</v>
      </c>
      <c r="G38" s="95">
        <f>VLOOKUP(G4,'Mexvisit Travel Assistance'!$B$24:$C$60,2,0)</f>
        <v>0.49</v>
      </c>
      <c r="H38" s="95">
        <f>VLOOKUP(H4,'Mexvisit Travel Assistance'!$B$24:$C$60,2,0)</f>
        <v>0.49</v>
      </c>
      <c r="I38" s="95">
        <f>VLOOKUP(I4,'Mexvisit Travel Assistance'!$B$24:$C$60,2,0)</f>
        <v>0.49</v>
      </c>
      <c r="J38" s="95">
        <f>VLOOKUP(J4,'Mexvisit Travel Assistance'!$B$24:$C$60,2,0)</f>
        <v>0.49</v>
      </c>
      <c r="K38" s="95">
        <f>VLOOKUP(K4,'Mexvisit Travel Assistance'!$B$24:$C$60,2,0)</f>
        <v>0.49</v>
      </c>
      <c r="L38" s="95">
        <f>VLOOKUP(L4,'Mexvisit Travel Assistance'!$B$24:$C$60,2,0)</f>
        <v>0.49</v>
      </c>
      <c r="M38" s="95">
        <f>VLOOKUP(M4,'Mexvisit Travel Assistance'!$B$24:$C$60,2,0)</f>
        <v>0.49</v>
      </c>
    </row>
    <row r="39" spans="2:15" ht="13.5" customHeight="1" x14ac:dyDescent="0.25">
      <c r="B39" s="90" t="s">
        <v>46</v>
      </c>
      <c r="C39" s="202">
        <f>+'Mexvisit Travel Assistance'!$C$18</f>
        <v>3</v>
      </c>
      <c r="D39" s="98">
        <f>+'Mexvisit Travel Assistance'!$C$18</f>
        <v>3</v>
      </c>
      <c r="E39" s="98">
        <f>+'Mexvisit Travel Assistance'!$C$18</f>
        <v>3</v>
      </c>
      <c r="F39" s="98">
        <f>+'Mexvisit Travel Assistance'!$C$18</f>
        <v>3</v>
      </c>
      <c r="G39" s="98">
        <f>+'Mexvisit Travel Assistance'!$C$18</f>
        <v>3</v>
      </c>
      <c r="H39" s="98">
        <f>+'Mexvisit Travel Assistance'!$C$18</f>
        <v>3</v>
      </c>
      <c r="I39" s="98">
        <f>+'Mexvisit Travel Assistance'!$C$18</f>
        <v>3</v>
      </c>
      <c r="J39" s="98">
        <f>+'Mexvisit Travel Assistance'!$C$18</f>
        <v>3</v>
      </c>
      <c r="K39" s="98">
        <f>+'Mexvisit Travel Assistance'!$C$18</f>
        <v>3</v>
      </c>
      <c r="L39" s="98">
        <f>+'Mexvisit Travel Assistance'!$C$18</f>
        <v>3</v>
      </c>
      <c r="M39" s="98">
        <f>+'Mexvisit Travel Assistance'!$C$18</f>
        <v>3</v>
      </c>
    </row>
    <row r="40" spans="2:15" ht="13.5" customHeight="1" x14ac:dyDescent="0.25">
      <c r="B40" s="90" t="s">
        <v>47</v>
      </c>
      <c r="C40" s="202">
        <f>IF(C4&gt;179,0,'Mexvisit Travel Assistance'!$C$8*Quoter!$C$4)</f>
        <v>0.8</v>
      </c>
      <c r="D40" s="98">
        <f>IF(D4&gt;179,0,'Mexvisit Travel Assistance'!$C$8*Quoter!$C$4)</f>
        <v>0.8</v>
      </c>
      <c r="E40" s="98">
        <f>IF(E4&gt;179,0,'Mexvisit Travel Assistance'!$C$8*Quoter!$C$4)</f>
        <v>0.8</v>
      </c>
      <c r="F40" s="98">
        <f>IF(F4&gt;179,0,'Mexvisit Travel Assistance'!$C$8*Quoter!$C$4)</f>
        <v>0.8</v>
      </c>
      <c r="G40" s="98">
        <f>IF(G4&gt;179,0,'Mexvisit Travel Assistance'!$C$8*Quoter!$C$4)</f>
        <v>0.8</v>
      </c>
      <c r="H40" s="98">
        <f>IF(H4&gt;179,0,'Mexvisit Travel Assistance'!$C$8*Quoter!$C$4)</f>
        <v>0.8</v>
      </c>
      <c r="I40" s="98">
        <f>IF(I4&gt;179,0,'Mexvisit Travel Assistance'!$C$8*Quoter!$C$4)</f>
        <v>0.8</v>
      </c>
      <c r="J40" s="98">
        <f>IF(J4&gt;179,0,'Mexvisit Travel Assistance'!$C$8*Quoter!$C$4)</f>
        <v>0.8</v>
      </c>
      <c r="K40" s="98">
        <f>IF(K4&gt;179,0,'Mexvisit Travel Assistance'!$C$8*Quoter!$C$4)</f>
        <v>0.8</v>
      </c>
      <c r="L40" s="98">
        <f>IF(L4&gt;179,0,'Mexvisit Travel Assistance'!$C$8*Quoter!$C$4)</f>
        <v>0.8</v>
      </c>
      <c r="M40" s="98">
        <f>IF(M4&gt;179,0,'Mexvisit Travel Assistance'!$C$8*Quoter!$C$4)</f>
        <v>0.8</v>
      </c>
    </row>
    <row r="41" spans="2:15" ht="13.5" customHeight="1" x14ac:dyDescent="0.25">
      <c r="B41" s="90" t="s">
        <v>48</v>
      </c>
      <c r="C41" s="202">
        <f>IF(C4&gt;179,0,'Mexvisit Travel Assistance'!$C$9)</f>
        <v>1</v>
      </c>
      <c r="D41" s="98">
        <f>IF(D4&gt;179,0,'Mexvisit Travel Assistance'!$C$9)</f>
        <v>1</v>
      </c>
      <c r="E41" s="98">
        <f>IF(E4&gt;179,0,'Mexvisit Travel Assistance'!$C$9)</f>
        <v>1</v>
      </c>
      <c r="F41" s="98">
        <f>IF(F4&gt;179,0,'Mexvisit Travel Assistance'!$C$9)</f>
        <v>1</v>
      </c>
      <c r="G41" s="98">
        <f>IF(G4&gt;179,0,'Mexvisit Travel Assistance'!$C$9)</f>
        <v>1</v>
      </c>
      <c r="H41" s="98">
        <f>IF(H4&gt;179,0,'Mexvisit Travel Assistance'!$C$9)</f>
        <v>1</v>
      </c>
      <c r="I41" s="98">
        <f>IF(I4&gt;179,0,'Mexvisit Travel Assistance'!$C$9)</f>
        <v>1</v>
      </c>
      <c r="J41" s="98">
        <f>IF(J4&gt;179,0,'Mexvisit Travel Assistance'!$C$9)</f>
        <v>1</v>
      </c>
      <c r="K41" s="98">
        <f>IF(K4&gt;179,0,'Mexvisit Travel Assistance'!$C$9)</f>
        <v>1</v>
      </c>
      <c r="L41" s="98">
        <f>IF(L4&gt;179,0,'Mexvisit Travel Assistance'!$C$9)</f>
        <v>1</v>
      </c>
      <c r="M41" s="98">
        <f>IF(M4&gt;179,0,'Mexvisit Travel Assistance'!$C$9)</f>
        <v>1</v>
      </c>
    </row>
    <row r="42" spans="2:15" ht="13.5" customHeight="1" x14ac:dyDescent="0.25"/>
    <row r="43" spans="2:15" ht="13.5" customHeight="1" x14ac:dyDescent="0.3">
      <c r="B43" s="86" t="s">
        <v>49</v>
      </c>
      <c r="C43" s="117">
        <f t="shared" ref="C43:M43" si="3">+C33+C38+C40</f>
        <v>10.479020492400002</v>
      </c>
      <c r="D43" s="99">
        <f t="shared" si="3"/>
        <v>12.351729109199999</v>
      </c>
      <c r="E43" s="99">
        <f t="shared" si="3"/>
        <v>13.600201520399999</v>
      </c>
      <c r="F43" s="99">
        <f t="shared" si="3"/>
        <v>15.163090400400002</v>
      </c>
      <c r="G43" s="99">
        <f t="shared" si="3"/>
        <v>16.725979280399997</v>
      </c>
      <c r="H43" s="99">
        <f t="shared" si="3"/>
        <v>19.548372728399997</v>
      </c>
      <c r="I43" s="99">
        <f t="shared" si="3"/>
        <v>24.343683550800005</v>
      </c>
      <c r="J43" s="99">
        <f t="shared" si="3"/>
        <v>28.530387056400002</v>
      </c>
      <c r="K43" s="99">
        <f t="shared" si="3"/>
        <v>32.864185986000003</v>
      </c>
      <c r="L43" s="99">
        <f t="shared" si="3"/>
        <v>37.072034458800005</v>
      </c>
      <c r="M43" s="99">
        <f t="shared" si="3"/>
        <v>39.057822682800001</v>
      </c>
    </row>
    <row r="44" spans="2:15" ht="13.5" customHeight="1" x14ac:dyDescent="0.3">
      <c r="B44" s="86" t="s">
        <v>50</v>
      </c>
      <c r="C44" s="99">
        <f>+C31</f>
        <v>19</v>
      </c>
      <c r="D44" s="99">
        <f t="shared" ref="D44:M44" si="4">+D31</f>
        <v>19</v>
      </c>
      <c r="E44" s="99">
        <f t="shared" si="4"/>
        <v>19</v>
      </c>
      <c r="F44" s="99">
        <f t="shared" si="4"/>
        <v>19</v>
      </c>
      <c r="G44" s="99">
        <f t="shared" si="4"/>
        <v>19</v>
      </c>
      <c r="H44" s="99">
        <f t="shared" si="4"/>
        <v>19</v>
      </c>
      <c r="I44" s="99">
        <f t="shared" si="4"/>
        <v>19</v>
      </c>
      <c r="J44" s="99">
        <f t="shared" si="4"/>
        <v>19</v>
      </c>
      <c r="K44" s="99">
        <f t="shared" si="4"/>
        <v>19</v>
      </c>
      <c r="L44" s="99">
        <f t="shared" si="4"/>
        <v>19</v>
      </c>
      <c r="M44" s="99">
        <f t="shared" si="4"/>
        <v>19</v>
      </c>
    </row>
    <row r="45" spans="2:15" ht="13.5" customHeight="1" x14ac:dyDescent="0.3">
      <c r="B45" s="86" t="s">
        <v>51</v>
      </c>
      <c r="C45" s="100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</row>
    <row r="46" spans="2:15" ht="13.5" customHeight="1" x14ac:dyDescent="0.3">
      <c r="B46" s="86" t="s">
        <v>52</v>
      </c>
      <c r="C46" s="99">
        <f t="shared" ref="C46:M46" si="5">SUM(C43:C45)</f>
        <v>29.479020492400004</v>
      </c>
      <c r="D46" s="99">
        <f t="shared" si="5"/>
        <v>31.351729109200001</v>
      </c>
      <c r="E46" s="99">
        <f t="shared" si="5"/>
        <v>32.600201520399999</v>
      </c>
      <c r="F46" s="99">
        <f t="shared" si="5"/>
        <v>34.163090400400002</v>
      </c>
      <c r="G46" s="99">
        <f t="shared" si="5"/>
        <v>35.725979280399997</v>
      </c>
      <c r="H46" s="99">
        <f t="shared" si="5"/>
        <v>38.548372728399997</v>
      </c>
      <c r="I46" s="99">
        <f t="shared" si="5"/>
        <v>43.343683550800009</v>
      </c>
      <c r="J46" s="99">
        <f t="shared" si="5"/>
        <v>47.530387056400002</v>
      </c>
      <c r="K46" s="99">
        <f t="shared" si="5"/>
        <v>51.864185986000003</v>
      </c>
      <c r="L46" s="99">
        <f t="shared" si="5"/>
        <v>56.072034458800005</v>
      </c>
      <c r="M46" s="99">
        <f t="shared" si="5"/>
        <v>58.057822682800001</v>
      </c>
    </row>
    <row r="49" spans="2:2" x14ac:dyDescent="0.25">
      <c r="B49"/>
    </row>
    <row r="50" spans="2:2" x14ac:dyDescent="0.25">
      <c r="B50"/>
    </row>
    <row r="51" spans="2:2" x14ac:dyDescent="0.25">
      <c r="B51"/>
    </row>
  </sheetData>
  <dataValidations count="1">
    <dataValidation type="list" allowBlank="1" showInputMessage="1" showErrorMessage="1" sqref="C8:M8" xr:uid="{FA1A62DC-B7F1-49E7-81B4-F0768CDE6939}">
      <formula1>INDIRECT($C$3)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C84E9C73-08C2-433D-81BA-7A84FE948454}">
          <x14:formula1>
            <xm:f>Lists!$H$14:$H$20</xm:f>
          </x14:formula1>
          <xm:sqref>C5:M5</xm:sqref>
        </x14:dataValidation>
        <x14:dataValidation type="list" allowBlank="1" showInputMessage="1" showErrorMessage="1" xr:uid="{45D19417-895A-42DA-86EE-30E00D26DCE7}">
          <x14:formula1>
            <xm:f>Lists!$F$4:$F$602</xm:f>
          </x14:formula1>
          <xm:sqref>C6:M6</xm:sqref>
        </x14:dataValidation>
        <x14:dataValidation type="list" allowBlank="1" showInputMessage="1" showErrorMessage="1" xr:uid="{26E6AABB-703B-4AC8-BD03-F6C855BDB790}">
          <x14:formula1>
            <xm:f>Lists!$L$4:$L$8</xm:f>
          </x14:formula1>
          <xm:sqref>C7:M7</xm:sqref>
        </x14:dataValidation>
        <x14:dataValidation type="list" allowBlank="1" showInputMessage="1" showErrorMessage="1" xr:uid="{F882F104-6C6C-4842-AB70-D7272514E69E}">
          <x14:formula1>
            <xm:f>Medical!$A$8:$A$10</xm:f>
          </x14:formula1>
          <xm:sqref>C9:M9</xm:sqref>
        </x14:dataValidation>
        <x14:dataValidation type="list" allowBlank="1" showInputMessage="1" showErrorMessage="1" xr:uid="{A4641EE4-92AC-4C84-AC77-C22B2C79A984}">
          <x14:formula1>
            <xm:f>Lists!$J$4:$J$5</xm:f>
          </x14:formula1>
          <xm:sqref>C14:M17 C10:M10</xm:sqref>
        </x14:dataValidation>
        <x14:dataValidation type="list" allowBlank="1" showInputMessage="1" showErrorMessage="1" xr:uid="{27AD602E-3AB6-4B50-822F-DC17B1765353}">
          <x14:formula1>
            <xm:f>Lists!$N$4:$N$9</xm:f>
          </x14:formula1>
          <xm:sqref>C11:M11</xm:sqref>
        </x14:dataValidation>
        <x14:dataValidation type="list" allowBlank="1" showInputMessage="1" showErrorMessage="1" xr:uid="{B09F7A2C-E8AD-464C-AB79-53178E7690E5}">
          <x14:formula1>
            <xm:f>Lists!$P$4:$P$8</xm:f>
          </x14:formula1>
          <xm:sqref>C12:M12</xm:sqref>
        </x14:dataValidation>
        <x14:dataValidation type="list" allowBlank="1" showInputMessage="1" showErrorMessage="1" xr:uid="{87CBDACF-E0E8-4F23-A460-57D560AF8B6C}">
          <x14:formula1>
            <xm:f>Lists!$R$4:$R$6</xm:f>
          </x14:formula1>
          <xm:sqref>C13:M13</xm:sqref>
        </x14:dataValidation>
        <x14:dataValidation type="list" allowBlank="1" showInputMessage="1" showErrorMessage="1" xr:uid="{DFC99BD9-2FB5-4644-98A8-DFE3CCA8C600}">
          <x14:formula1>
            <xm:f>Lists!$B$4:$B$5</xm:f>
          </x14:formula1>
          <xm:sqref>C3:M3</xm:sqref>
        </x14:dataValidation>
        <x14:dataValidation type="list" allowBlank="1" showInputMessage="1" showErrorMessage="1" xr:uid="{E38A5059-A81B-4B23-96F7-6851475ED3B1}">
          <x14:formula1>
            <xm:f>Lists!$D$4:$D$40</xm:f>
          </x14:formula1>
          <xm:sqref>C4:M4</xm:sqref>
        </x14:dataValidation>
        <x14:dataValidation type="list" allowBlank="1" showInputMessage="1" showErrorMessage="1" xr:uid="{86367CE3-FBB8-45DD-8E51-CC4357153E39}">
          <x14:formula1>
            <xm:f>Lists!$B$9:$B$12</xm:f>
          </x14:formula1>
          <xm:sqref>A30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203"/>
  <sheetViews>
    <sheetView zoomScale="70" zoomScaleNormal="70" workbookViewId="0">
      <selection activeCell="A2" sqref="A2"/>
    </sheetView>
  </sheetViews>
  <sheetFormatPr defaultColWidth="14.453125" defaultRowHeight="15.75" customHeight="1" x14ac:dyDescent="0.25"/>
  <cols>
    <col min="3" max="3" width="4.54296875" customWidth="1"/>
    <col min="6" max="6" width="3.1796875" customWidth="1"/>
    <col min="7" max="7" width="48.81640625" customWidth="1"/>
    <col min="9" max="9" width="13.453125" customWidth="1"/>
    <col min="10" max="10" width="20.453125" customWidth="1"/>
    <col min="11" max="11" width="3.453125" customWidth="1"/>
    <col min="12" max="12" width="3.7265625" customWidth="1"/>
    <col min="13" max="13" width="48.81640625" customWidth="1"/>
    <col min="16" max="16" width="61" customWidth="1"/>
  </cols>
  <sheetData>
    <row r="1" spans="1:26" ht="15.75" customHeight="1" x14ac:dyDescent="0.3">
      <c r="A1" s="49" t="s">
        <v>2</v>
      </c>
      <c r="L1" s="39"/>
      <c r="M1" s="49" t="s">
        <v>62</v>
      </c>
    </row>
    <row r="2" spans="1:26" ht="15.75" customHeight="1" x14ac:dyDescent="0.25">
      <c r="A2" s="40" t="s">
        <v>307</v>
      </c>
      <c r="B2" s="41" t="s">
        <v>308</v>
      </c>
      <c r="L2" s="39"/>
    </row>
    <row r="3" spans="1:26" ht="15.75" customHeight="1" x14ac:dyDescent="0.25">
      <c r="L3" s="39"/>
    </row>
    <row r="4" spans="1:26" ht="15.75" customHeight="1" x14ac:dyDescent="0.3">
      <c r="A4" s="1" t="s">
        <v>82</v>
      </c>
      <c r="B4" s="6" t="s">
        <v>309</v>
      </c>
      <c r="C4" s="1"/>
      <c r="D4" s="1" t="s">
        <v>82</v>
      </c>
      <c r="E4" s="7" t="s">
        <v>83</v>
      </c>
      <c r="F4" s="1"/>
      <c r="G4" s="1" t="s">
        <v>84</v>
      </c>
      <c r="H4" s="1" t="s">
        <v>85</v>
      </c>
      <c r="I4" s="1" t="s">
        <v>86</v>
      </c>
      <c r="J4" s="1" t="s">
        <v>87</v>
      </c>
      <c r="K4" s="1"/>
      <c r="L4" s="56"/>
      <c r="M4" s="1" t="s">
        <v>84</v>
      </c>
      <c r="N4" s="1" t="s">
        <v>85</v>
      </c>
      <c r="O4" s="1" t="s">
        <v>86</v>
      </c>
      <c r="P4" s="1" t="s">
        <v>87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2"/>
      <c r="B5" s="10"/>
      <c r="D5" s="2"/>
      <c r="E5" s="3"/>
      <c r="F5" s="2"/>
      <c r="G5" s="2" t="s">
        <v>88</v>
      </c>
      <c r="H5" s="2"/>
      <c r="I5" s="3"/>
      <c r="L5" s="39"/>
      <c r="M5" s="2" t="s">
        <v>88</v>
      </c>
      <c r="N5" s="2"/>
      <c r="O5" s="3"/>
    </row>
    <row r="6" spans="1:26" ht="15.75" customHeight="1" x14ac:dyDescent="0.25">
      <c r="A6" s="2"/>
      <c r="B6" s="11"/>
      <c r="D6" s="2"/>
      <c r="E6" s="3"/>
      <c r="F6" s="2"/>
      <c r="G6" s="2" t="s">
        <v>310</v>
      </c>
      <c r="H6" s="2"/>
      <c r="I6" s="3"/>
      <c r="L6" s="39"/>
      <c r="M6" s="2" t="s">
        <v>310</v>
      </c>
      <c r="N6" s="2"/>
      <c r="O6" s="3"/>
    </row>
    <row r="7" spans="1:26" ht="15.75" customHeight="1" x14ac:dyDescent="0.25">
      <c r="A7" s="2"/>
      <c r="B7" s="11"/>
      <c r="D7" s="2"/>
      <c r="E7" s="3"/>
      <c r="F7" s="2"/>
      <c r="G7" s="2" t="s">
        <v>90</v>
      </c>
      <c r="H7" s="2"/>
      <c r="I7" s="3"/>
      <c r="L7" s="39"/>
      <c r="M7" s="2" t="s">
        <v>90</v>
      </c>
      <c r="N7" s="2"/>
      <c r="O7" s="3"/>
    </row>
    <row r="8" spans="1:26" ht="15.75" customHeight="1" x14ac:dyDescent="0.25">
      <c r="A8" s="2"/>
      <c r="B8" s="11"/>
      <c r="D8" s="2"/>
      <c r="E8" s="3"/>
      <c r="G8" s="2" t="s">
        <v>91</v>
      </c>
      <c r="L8" s="39"/>
      <c r="M8" s="2" t="s">
        <v>91</v>
      </c>
    </row>
    <row r="9" spans="1:26" ht="15.75" customHeight="1" x14ac:dyDescent="0.25">
      <c r="A9" s="2"/>
      <c r="B9" s="11"/>
      <c r="D9" s="2"/>
      <c r="E9" s="3"/>
      <c r="G9" s="2" t="s">
        <v>92</v>
      </c>
      <c r="L9" s="39"/>
      <c r="M9" s="2" t="s">
        <v>92</v>
      </c>
    </row>
    <row r="10" spans="1:26" ht="15.75" customHeight="1" x14ac:dyDescent="0.25">
      <c r="A10" s="2"/>
      <c r="B10" s="11"/>
      <c r="D10" s="2"/>
      <c r="E10" s="3"/>
      <c r="G10" s="2" t="s">
        <v>93</v>
      </c>
      <c r="L10" s="39"/>
      <c r="M10" s="2" t="s">
        <v>93</v>
      </c>
    </row>
    <row r="11" spans="1:26" ht="15.75" customHeight="1" x14ac:dyDescent="0.25">
      <c r="A11" s="2"/>
      <c r="B11" s="11"/>
      <c r="D11" s="2"/>
      <c r="E11" s="3"/>
      <c r="G11" s="2" t="s">
        <v>94</v>
      </c>
      <c r="H11" s="2"/>
      <c r="I11" s="3"/>
      <c r="J11" s="2"/>
      <c r="L11" s="39"/>
      <c r="M11" s="2" t="s">
        <v>94</v>
      </c>
      <c r="N11" s="2"/>
      <c r="O11" s="3"/>
      <c r="P11" s="2"/>
    </row>
    <row r="12" spans="1:26" ht="15.75" customHeight="1" x14ac:dyDescent="0.25">
      <c r="A12" s="2"/>
      <c r="B12" s="11"/>
      <c r="D12" s="2"/>
      <c r="E12" s="3"/>
      <c r="G12" s="2" t="s">
        <v>95</v>
      </c>
      <c r="L12" s="39"/>
      <c r="M12" s="2" t="s">
        <v>95</v>
      </c>
    </row>
    <row r="13" spans="1:26" ht="15.75" customHeight="1" x14ac:dyDescent="0.25">
      <c r="A13" s="2"/>
      <c r="B13" s="11"/>
      <c r="D13" s="2"/>
      <c r="E13" s="3"/>
      <c r="G13" s="2" t="s">
        <v>96</v>
      </c>
      <c r="L13" s="39"/>
      <c r="M13" s="2" t="s">
        <v>96</v>
      </c>
    </row>
    <row r="14" spans="1:26" ht="15.75" customHeight="1" x14ac:dyDescent="0.25">
      <c r="A14" s="2"/>
      <c r="B14" s="11"/>
      <c r="D14" s="2"/>
      <c r="E14" s="3"/>
      <c r="G14" s="2" t="s">
        <v>104</v>
      </c>
      <c r="H14" s="2"/>
      <c r="I14" s="3"/>
      <c r="J14" s="2"/>
      <c r="L14" s="39"/>
      <c r="M14" s="2" t="s">
        <v>104</v>
      </c>
      <c r="N14" s="2"/>
      <c r="O14" s="3"/>
      <c r="P14" s="2"/>
    </row>
    <row r="15" spans="1:26" ht="15.75" customHeight="1" x14ac:dyDescent="0.25">
      <c r="A15" s="2"/>
      <c r="B15" s="11"/>
      <c r="D15" s="2"/>
      <c r="E15" s="3"/>
      <c r="G15" s="2" t="s">
        <v>105</v>
      </c>
      <c r="H15" s="2"/>
      <c r="I15" s="3"/>
      <c r="J15" s="2"/>
      <c r="L15" s="39"/>
      <c r="M15" s="2" t="s">
        <v>105</v>
      </c>
      <c r="N15" s="2"/>
      <c r="O15" s="3"/>
      <c r="P15" s="2"/>
    </row>
    <row r="16" spans="1:26" ht="15.75" customHeight="1" x14ac:dyDescent="0.25">
      <c r="A16" s="2"/>
      <c r="B16" s="11"/>
      <c r="D16" s="2"/>
      <c r="E16" s="3"/>
      <c r="G16" s="2" t="s">
        <v>106</v>
      </c>
      <c r="H16" s="2"/>
      <c r="I16" s="9"/>
      <c r="J16" s="2"/>
      <c r="L16" s="39"/>
      <c r="M16" s="2" t="s">
        <v>106</v>
      </c>
      <c r="N16" s="2"/>
      <c r="O16" s="9"/>
      <c r="P16" s="2"/>
    </row>
    <row r="17" spans="1:16" ht="15.75" customHeight="1" x14ac:dyDescent="0.25">
      <c r="A17" s="2"/>
      <c r="B17" s="11"/>
      <c r="D17" s="2"/>
      <c r="E17" s="3"/>
      <c r="G17" s="2" t="s">
        <v>59</v>
      </c>
      <c r="H17" s="2"/>
      <c r="I17" s="3"/>
      <c r="J17" s="2"/>
      <c r="L17" s="39"/>
      <c r="M17" s="2" t="s">
        <v>59</v>
      </c>
      <c r="N17" s="2"/>
      <c r="O17" s="3"/>
      <c r="P17" s="2"/>
    </row>
    <row r="18" spans="1:16" ht="15.75" customHeight="1" x14ac:dyDescent="0.25">
      <c r="A18" s="2"/>
      <c r="B18" s="11"/>
      <c r="D18" s="2"/>
      <c r="E18" s="3"/>
      <c r="G18" s="2" t="s">
        <v>97</v>
      </c>
      <c r="L18" s="39"/>
      <c r="M18" s="2" t="s">
        <v>97</v>
      </c>
    </row>
    <row r="19" spans="1:16" ht="15.75" customHeight="1" x14ac:dyDescent="0.25">
      <c r="A19" s="2"/>
      <c r="B19" s="11"/>
      <c r="D19" s="2"/>
      <c r="E19" s="3"/>
      <c r="G19" s="2" t="s">
        <v>98</v>
      </c>
      <c r="L19" s="39"/>
      <c r="M19" s="2" t="s">
        <v>98</v>
      </c>
    </row>
    <row r="20" spans="1:16" ht="15.75" customHeight="1" x14ac:dyDescent="0.25">
      <c r="A20" s="2"/>
      <c r="B20" s="11"/>
      <c r="D20" s="2"/>
      <c r="E20" s="3"/>
      <c r="G20" s="2" t="s">
        <v>99</v>
      </c>
      <c r="H20" s="2"/>
      <c r="I20" s="3"/>
      <c r="J20" s="2"/>
      <c r="L20" s="39"/>
      <c r="M20" s="2" t="s">
        <v>99</v>
      </c>
      <c r="N20" s="2"/>
      <c r="O20" s="3"/>
      <c r="P20" s="2"/>
    </row>
    <row r="21" spans="1:16" ht="15.75" customHeight="1" x14ac:dyDescent="0.25">
      <c r="A21" s="2"/>
      <c r="B21" s="11"/>
      <c r="D21" s="2"/>
      <c r="E21" s="3"/>
      <c r="G21" s="2" t="s">
        <v>102</v>
      </c>
      <c r="L21" s="39"/>
      <c r="M21" s="2" t="s">
        <v>102</v>
      </c>
    </row>
    <row r="22" spans="1:16" ht="15.75" customHeight="1" x14ac:dyDescent="0.25">
      <c r="A22" s="2"/>
      <c r="B22" s="11"/>
      <c r="D22" s="2"/>
      <c r="E22" s="3"/>
      <c r="G22" s="2" t="s">
        <v>103</v>
      </c>
      <c r="L22" s="39"/>
      <c r="M22" s="2" t="s">
        <v>103</v>
      </c>
    </row>
    <row r="23" spans="1:16" ht="15.75" customHeight="1" x14ac:dyDescent="0.25">
      <c r="A23" s="2"/>
      <c r="B23" s="11"/>
      <c r="D23" s="2"/>
      <c r="E23" s="3"/>
      <c r="G23" s="2" t="s">
        <v>108</v>
      </c>
      <c r="H23" s="2"/>
      <c r="I23" s="3"/>
      <c r="L23" s="39"/>
      <c r="M23" s="2" t="s">
        <v>108</v>
      </c>
      <c r="N23" s="2"/>
      <c r="O23" s="3"/>
    </row>
    <row r="24" spans="1:16" ht="15.75" customHeight="1" x14ac:dyDescent="0.25">
      <c r="A24" s="2"/>
      <c r="B24" s="11"/>
      <c r="D24" s="2"/>
      <c r="E24" s="3"/>
      <c r="G24" s="2" t="s">
        <v>109</v>
      </c>
      <c r="H24" s="2"/>
      <c r="I24" s="3"/>
      <c r="J24" s="2"/>
      <c r="L24" s="39"/>
      <c r="M24" s="2" t="s">
        <v>109</v>
      </c>
      <c r="N24" s="2"/>
      <c r="O24" s="3"/>
      <c r="P24" s="2"/>
    </row>
    <row r="25" spans="1:16" ht="15.75" customHeight="1" x14ac:dyDescent="0.25">
      <c r="A25" s="2"/>
      <c r="B25" s="11"/>
      <c r="D25" s="2"/>
      <c r="E25" s="3"/>
      <c r="G25" s="2" t="s">
        <v>111</v>
      </c>
      <c r="H25" s="2"/>
      <c r="I25" s="3"/>
      <c r="J25" s="2"/>
      <c r="L25" s="39"/>
      <c r="M25" s="2" t="s">
        <v>111</v>
      </c>
      <c r="N25" s="2"/>
      <c r="O25" s="3"/>
      <c r="P25" s="2"/>
    </row>
    <row r="26" spans="1:16" ht="15.75" customHeight="1" x14ac:dyDescent="0.25">
      <c r="A26" s="2"/>
      <c r="B26" s="11"/>
      <c r="D26" s="2"/>
      <c r="E26" s="3"/>
      <c r="G26" s="2" t="s">
        <v>115</v>
      </c>
      <c r="L26" s="39"/>
      <c r="M26" s="2" t="s">
        <v>115</v>
      </c>
    </row>
    <row r="27" spans="1:16" ht="15.75" customHeight="1" x14ac:dyDescent="0.25">
      <c r="A27" s="2"/>
      <c r="B27" s="11"/>
      <c r="D27" s="2"/>
      <c r="E27" s="3"/>
      <c r="G27" s="2" t="s">
        <v>114</v>
      </c>
      <c r="H27" s="2"/>
      <c r="I27" s="3"/>
      <c r="L27" s="39"/>
      <c r="M27" s="2" t="s">
        <v>114</v>
      </c>
      <c r="N27" s="2"/>
      <c r="O27" s="3"/>
    </row>
    <row r="28" spans="1:16" ht="15.75" customHeight="1" x14ac:dyDescent="0.25">
      <c r="A28" s="2"/>
      <c r="B28" s="11"/>
      <c r="D28" s="2"/>
      <c r="E28" s="3"/>
      <c r="G28" s="2" t="s">
        <v>118</v>
      </c>
      <c r="L28" s="39"/>
      <c r="M28" s="2" t="s">
        <v>118</v>
      </c>
    </row>
    <row r="29" spans="1:16" ht="15.75" customHeight="1" x14ac:dyDescent="0.25">
      <c r="A29" s="2"/>
      <c r="B29" s="11"/>
      <c r="D29" s="2"/>
      <c r="E29" s="3"/>
      <c r="G29" s="2" t="s">
        <v>121</v>
      </c>
      <c r="H29" s="2" t="s">
        <v>122</v>
      </c>
      <c r="I29" s="2">
        <v>40</v>
      </c>
      <c r="J29" s="2" t="s">
        <v>123</v>
      </c>
      <c r="L29" s="39"/>
      <c r="M29" s="2" t="s">
        <v>121</v>
      </c>
      <c r="N29" s="2" t="s">
        <v>122</v>
      </c>
      <c r="O29" s="2">
        <v>40</v>
      </c>
      <c r="P29" s="2" t="s">
        <v>123</v>
      </c>
    </row>
    <row r="30" spans="1:16" ht="15.75" customHeight="1" x14ac:dyDescent="0.25">
      <c r="A30" s="2"/>
      <c r="B30" s="11"/>
      <c r="D30" s="2"/>
      <c r="E30" s="3"/>
      <c r="G30" s="2" t="s">
        <v>124</v>
      </c>
      <c r="H30" s="2" t="s">
        <v>122</v>
      </c>
      <c r="I30" s="2">
        <v>-1</v>
      </c>
      <c r="J30" s="2" t="s">
        <v>123</v>
      </c>
      <c r="L30" s="39"/>
      <c r="M30" s="2" t="s">
        <v>124</v>
      </c>
      <c r="N30" s="2" t="s">
        <v>122</v>
      </c>
      <c r="O30" s="2">
        <v>-1</v>
      </c>
      <c r="P30" s="2" t="s">
        <v>123</v>
      </c>
    </row>
    <row r="31" spans="1:16" ht="15.75" customHeight="1" x14ac:dyDescent="0.25">
      <c r="A31" s="2"/>
      <c r="B31" s="11"/>
      <c r="D31" s="2"/>
      <c r="E31" s="3"/>
      <c r="G31" s="2" t="s">
        <v>125</v>
      </c>
      <c r="H31" s="2" t="s">
        <v>122</v>
      </c>
      <c r="I31" s="2">
        <v>15</v>
      </c>
      <c r="J31" s="2" t="s">
        <v>123</v>
      </c>
      <c r="L31" s="39"/>
      <c r="M31" s="2" t="s">
        <v>125</v>
      </c>
      <c r="N31" s="2" t="s">
        <v>122</v>
      </c>
      <c r="O31" s="2">
        <v>15</v>
      </c>
      <c r="P31" s="2" t="s">
        <v>123</v>
      </c>
    </row>
    <row r="32" spans="1:16" ht="15.75" customHeight="1" x14ac:dyDescent="0.25">
      <c r="A32" s="2"/>
      <c r="B32" s="11"/>
      <c r="D32" s="2"/>
      <c r="E32" s="3"/>
      <c r="G32" s="2" t="s">
        <v>126</v>
      </c>
      <c r="H32" s="2" t="s">
        <v>122</v>
      </c>
      <c r="I32" s="4">
        <v>20000</v>
      </c>
      <c r="L32" s="39"/>
      <c r="M32" s="2" t="s">
        <v>126</v>
      </c>
      <c r="N32" s="2" t="s">
        <v>122</v>
      </c>
      <c r="O32" s="4">
        <v>20000</v>
      </c>
    </row>
    <row r="33" spans="1:16" ht="15.75" customHeight="1" x14ac:dyDescent="0.25">
      <c r="A33" s="2"/>
      <c r="B33" s="11"/>
      <c r="D33" s="2"/>
      <c r="E33" s="3"/>
      <c r="G33" s="2" t="s">
        <v>127</v>
      </c>
      <c r="H33" s="2" t="s">
        <v>122</v>
      </c>
      <c r="I33" s="4">
        <v>10000</v>
      </c>
      <c r="L33" s="39"/>
      <c r="M33" s="2" t="s">
        <v>127</v>
      </c>
      <c r="N33" s="2" t="s">
        <v>122</v>
      </c>
      <c r="O33" s="4">
        <v>10000</v>
      </c>
    </row>
    <row r="34" spans="1:16" ht="15.75" customHeight="1" x14ac:dyDescent="0.25">
      <c r="A34" s="2"/>
      <c r="B34" s="11"/>
      <c r="D34" s="2"/>
      <c r="E34" s="3"/>
      <c r="G34" s="2" t="s">
        <v>128</v>
      </c>
      <c r="H34" s="2" t="s">
        <v>122</v>
      </c>
      <c r="I34" s="4">
        <v>100000</v>
      </c>
      <c r="L34" s="39"/>
      <c r="M34" s="2" t="s">
        <v>128</v>
      </c>
      <c r="N34" s="2" t="s">
        <v>122</v>
      </c>
      <c r="O34" s="4">
        <v>100000</v>
      </c>
    </row>
    <row r="35" spans="1:16" ht="15.75" customHeight="1" x14ac:dyDescent="0.25">
      <c r="A35" s="2"/>
      <c r="B35" s="11"/>
      <c r="D35" s="2"/>
      <c r="E35" s="3"/>
      <c r="G35" s="2" t="s">
        <v>129</v>
      </c>
      <c r="H35" s="2" t="s">
        <v>122</v>
      </c>
      <c r="I35" s="4">
        <v>75000</v>
      </c>
      <c r="L35" s="39"/>
      <c r="M35" s="2" t="s">
        <v>129</v>
      </c>
      <c r="N35" s="2" t="s">
        <v>122</v>
      </c>
      <c r="O35" s="4">
        <v>75000</v>
      </c>
    </row>
    <row r="36" spans="1:16" ht="12.5" x14ac:dyDescent="0.25">
      <c r="A36" s="2"/>
      <c r="B36" s="11"/>
      <c r="D36" s="2"/>
      <c r="E36" s="3"/>
      <c r="G36" s="2" t="s">
        <v>130</v>
      </c>
      <c r="H36" s="2" t="s">
        <v>122</v>
      </c>
      <c r="I36" s="4">
        <v>3000</v>
      </c>
      <c r="L36" s="39"/>
      <c r="M36" s="2" t="s">
        <v>130</v>
      </c>
      <c r="N36" s="2" t="s">
        <v>122</v>
      </c>
      <c r="O36" s="4">
        <v>3000</v>
      </c>
    </row>
    <row r="37" spans="1:16" ht="12.5" x14ac:dyDescent="0.25">
      <c r="A37" s="2"/>
      <c r="B37" s="11"/>
      <c r="D37" s="2"/>
      <c r="E37" s="3"/>
      <c r="G37" s="2" t="s">
        <v>131</v>
      </c>
      <c r="H37" s="2" t="s">
        <v>122</v>
      </c>
      <c r="I37" s="4">
        <v>150000</v>
      </c>
      <c r="J37" s="2" t="s">
        <v>132</v>
      </c>
      <c r="L37" s="39"/>
      <c r="M37" s="2" t="s">
        <v>131</v>
      </c>
      <c r="N37" s="2" t="s">
        <v>122</v>
      </c>
      <c r="O37" s="4">
        <v>150000</v>
      </c>
      <c r="P37" s="2" t="s">
        <v>132</v>
      </c>
    </row>
    <row r="38" spans="1:16" ht="12.5" x14ac:dyDescent="0.25">
      <c r="A38" s="2"/>
      <c r="B38" s="11"/>
      <c r="D38" s="2"/>
      <c r="E38" s="3"/>
      <c r="G38" s="2" t="s">
        <v>133</v>
      </c>
      <c r="H38" s="2" t="s">
        <v>122</v>
      </c>
      <c r="I38" s="4">
        <v>250000</v>
      </c>
      <c r="L38" s="39"/>
      <c r="M38" s="2" t="s">
        <v>133</v>
      </c>
      <c r="N38" s="2" t="s">
        <v>122</v>
      </c>
      <c r="O38" s="4">
        <v>250000</v>
      </c>
    </row>
    <row r="39" spans="1:16" ht="12.5" x14ac:dyDescent="0.25">
      <c r="A39" s="2"/>
      <c r="B39" s="11"/>
      <c r="D39" s="2"/>
      <c r="E39" s="3"/>
      <c r="G39" s="2" t="s">
        <v>134</v>
      </c>
      <c r="H39" s="2" t="s">
        <v>122</v>
      </c>
      <c r="I39" s="4">
        <v>30000</v>
      </c>
      <c r="L39" s="39"/>
      <c r="M39" s="2" t="s">
        <v>134</v>
      </c>
      <c r="N39" s="2" t="s">
        <v>122</v>
      </c>
      <c r="O39" s="4">
        <v>30000</v>
      </c>
    </row>
    <row r="40" spans="1:16" ht="12.5" x14ac:dyDescent="0.25">
      <c r="A40" s="2"/>
      <c r="B40" s="11"/>
      <c r="D40" s="2"/>
      <c r="E40" s="3"/>
      <c r="G40" s="2" t="s">
        <v>136</v>
      </c>
      <c r="H40" s="2" t="s">
        <v>122</v>
      </c>
      <c r="I40" s="4">
        <v>250000</v>
      </c>
      <c r="J40" s="2" t="s">
        <v>137</v>
      </c>
      <c r="L40" s="39"/>
      <c r="M40" s="2" t="s">
        <v>136</v>
      </c>
      <c r="N40" s="2" t="s">
        <v>122</v>
      </c>
      <c r="O40" s="4">
        <v>250000</v>
      </c>
      <c r="P40" s="2" t="s">
        <v>137</v>
      </c>
    </row>
    <row r="41" spans="1:16" ht="12.5" x14ac:dyDescent="0.25">
      <c r="A41" s="2"/>
      <c r="B41" s="11"/>
      <c r="D41" s="2"/>
      <c r="E41" s="3"/>
      <c r="G41" s="2" t="s">
        <v>138</v>
      </c>
      <c r="H41" s="2" t="s">
        <v>122</v>
      </c>
      <c r="I41" s="4">
        <v>100000</v>
      </c>
      <c r="J41" s="2" t="s">
        <v>139</v>
      </c>
      <c r="L41" s="39"/>
      <c r="M41" s="2" t="s">
        <v>138</v>
      </c>
      <c r="N41" s="2" t="s">
        <v>122</v>
      </c>
      <c r="O41" s="4">
        <v>100000</v>
      </c>
      <c r="P41" s="2" t="s">
        <v>139</v>
      </c>
    </row>
    <row r="42" spans="1:16" ht="12.5" x14ac:dyDescent="0.25">
      <c r="A42" s="2"/>
      <c r="B42" s="11"/>
      <c r="D42" s="2"/>
      <c r="E42" s="3"/>
      <c r="G42" s="2" t="s">
        <v>312</v>
      </c>
      <c r="H42" s="2" t="s">
        <v>313</v>
      </c>
      <c r="I42" s="3"/>
      <c r="J42" s="2" t="s">
        <v>314</v>
      </c>
      <c r="L42" s="39"/>
      <c r="M42" s="2" t="s">
        <v>312</v>
      </c>
      <c r="N42" s="2" t="s">
        <v>313</v>
      </c>
      <c r="O42" s="3"/>
      <c r="P42" s="2" t="s">
        <v>314</v>
      </c>
    </row>
    <row r="43" spans="1:16" ht="12.5" x14ac:dyDescent="0.25">
      <c r="A43" s="2"/>
      <c r="B43" s="11"/>
      <c r="D43" s="2"/>
      <c r="E43" s="3"/>
      <c r="G43" s="2" t="s">
        <v>325</v>
      </c>
      <c r="L43" s="39"/>
      <c r="M43" s="2" t="s">
        <v>325</v>
      </c>
    </row>
    <row r="44" spans="1:16" ht="12.5" x14ac:dyDescent="0.25">
      <c r="A44" s="2"/>
      <c r="B44" s="11"/>
      <c r="D44" s="2"/>
      <c r="E44" s="3"/>
      <c r="G44" s="2" t="s">
        <v>326</v>
      </c>
      <c r="H44" s="2"/>
      <c r="I44" s="3"/>
      <c r="L44" s="39"/>
      <c r="M44" s="2" t="s">
        <v>326</v>
      </c>
      <c r="N44" s="2"/>
      <c r="O44" s="3"/>
    </row>
    <row r="45" spans="1:16" ht="12.5" x14ac:dyDescent="0.25">
      <c r="A45" s="2"/>
      <c r="B45" s="11"/>
      <c r="D45" s="2"/>
      <c r="E45" s="3"/>
      <c r="G45" s="2" t="s">
        <v>327</v>
      </c>
      <c r="H45" s="2"/>
      <c r="I45" s="4"/>
      <c r="L45" s="39"/>
      <c r="M45" s="2" t="s">
        <v>327</v>
      </c>
      <c r="N45" s="2"/>
      <c r="O45" s="4"/>
    </row>
    <row r="46" spans="1:16" ht="12.5" x14ac:dyDescent="0.25">
      <c r="A46" s="2"/>
      <c r="B46" s="11"/>
      <c r="D46" s="2"/>
      <c r="E46" s="3"/>
      <c r="I46" s="3"/>
      <c r="L46" s="39"/>
      <c r="O46" s="3"/>
    </row>
    <row r="47" spans="1:16" ht="12.5" x14ac:dyDescent="0.25">
      <c r="A47" s="2"/>
      <c r="B47" s="11"/>
      <c r="D47" s="2"/>
      <c r="E47" s="3"/>
      <c r="I47" s="3"/>
      <c r="L47" s="39"/>
      <c r="O47" s="3"/>
    </row>
    <row r="48" spans="1:16" ht="12.5" x14ac:dyDescent="0.25">
      <c r="A48" s="2"/>
      <c r="B48" s="11"/>
      <c r="D48" s="2"/>
      <c r="E48" s="3"/>
      <c r="I48" s="3"/>
      <c r="L48" s="39"/>
      <c r="O48" s="3"/>
    </row>
    <row r="49" spans="1:15" ht="12.5" x14ac:dyDescent="0.25">
      <c r="A49" s="2"/>
      <c r="B49" s="11"/>
      <c r="D49" s="2"/>
      <c r="E49" s="3"/>
      <c r="I49" s="3"/>
      <c r="L49" s="39"/>
      <c r="O49" s="3"/>
    </row>
    <row r="50" spans="1:15" ht="12.5" x14ac:dyDescent="0.25">
      <c r="A50" s="2"/>
      <c r="B50" s="11"/>
      <c r="D50" s="2"/>
      <c r="E50" s="3"/>
      <c r="I50" s="3"/>
      <c r="L50" s="39"/>
      <c r="O50" s="3"/>
    </row>
    <row r="51" spans="1:15" ht="12.5" x14ac:dyDescent="0.25">
      <c r="A51" s="2"/>
      <c r="B51" s="11"/>
      <c r="D51" s="2"/>
      <c r="E51" s="3"/>
      <c r="I51" s="3"/>
      <c r="L51" s="39"/>
      <c r="O51" s="3"/>
    </row>
    <row r="52" spans="1:15" ht="12.5" x14ac:dyDescent="0.25">
      <c r="A52" s="2"/>
      <c r="B52" s="11"/>
      <c r="D52" s="2"/>
      <c r="E52" s="3"/>
      <c r="I52" s="3"/>
      <c r="L52" s="39"/>
      <c r="O52" s="3"/>
    </row>
    <row r="53" spans="1:15" ht="12.5" x14ac:dyDescent="0.25">
      <c r="A53" s="2"/>
      <c r="B53" s="11"/>
      <c r="D53" s="2"/>
      <c r="E53" s="3"/>
      <c r="I53" s="3"/>
      <c r="L53" s="39"/>
      <c r="O53" s="3"/>
    </row>
    <row r="54" spans="1:15" ht="12.5" x14ac:dyDescent="0.25">
      <c r="A54" s="2"/>
      <c r="B54" s="11"/>
      <c r="D54" s="2"/>
      <c r="E54" s="3"/>
      <c r="I54" s="3"/>
      <c r="L54" s="39"/>
      <c r="O54" s="3"/>
    </row>
    <row r="55" spans="1:15" ht="12.5" x14ac:dyDescent="0.25">
      <c r="A55" s="2"/>
      <c r="B55" s="11"/>
      <c r="D55" s="2"/>
      <c r="E55" s="3"/>
      <c r="I55" s="3"/>
      <c r="L55" s="39"/>
      <c r="O55" s="3"/>
    </row>
    <row r="56" spans="1:15" ht="12.5" x14ac:dyDescent="0.25">
      <c r="A56" s="2"/>
      <c r="B56" s="11"/>
      <c r="D56" s="2"/>
      <c r="E56" s="3"/>
      <c r="I56" s="3"/>
      <c r="L56" s="39"/>
      <c r="O56" s="3"/>
    </row>
    <row r="57" spans="1:15" ht="12.5" x14ac:dyDescent="0.25">
      <c r="A57" s="2"/>
      <c r="B57" s="11"/>
      <c r="D57" s="2"/>
      <c r="E57" s="3"/>
      <c r="I57" s="3"/>
      <c r="L57" s="39"/>
      <c r="O57" s="3"/>
    </row>
    <row r="58" spans="1:15" ht="12.5" x14ac:dyDescent="0.25">
      <c r="A58" s="2"/>
      <c r="B58" s="11"/>
      <c r="D58" s="2"/>
      <c r="E58" s="3"/>
      <c r="I58" s="3"/>
      <c r="L58" s="39"/>
      <c r="O58" s="3"/>
    </row>
    <row r="59" spans="1:15" ht="12.5" x14ac:dyDescent="0.25">
      <c r="A59" s="2"/>
      <c r="B59" s="11"/>
      <c r="D59" s="2"/>
      <c r="E59" s="3"/>
      <c r="I59" s="3"/>
      <c r="L59" s="39"/>
      <c r="O59" s="3"/>
    </row>
    <row r="60" spans="1:15" ht="12.5" x14ac:dyDescent="0.25">
      <c r="A60" s="2"/>
      <c r="B60" s="11"/>
      <c r="D60" s="2"/>
      <c r="E60" s="3"/>
      <c r="I60" s="3"/>
      <c r="L60" s="39"/>
      <c r="O60" s="3"/>
    </row>
    <row r="61" spans="1:15" ht="12.5" x14ac:dyDescent="0.25">
      <c r="A61" s="2"/>
      <c r="B61" s="11"/>
      <c r="D61" s="2"/>
      <c r="E61" s="3"/>
      <c r="I61" s="3"/>
      <c r="L61" s="39"/>
      <c r="O61" s="3"/>
    </row>
    <row r="62" spans="1:15" ht="12.5" x14ac:dyDescent="0.25">
      <c r="A62" s="2"/>
      <c r="B62" s="11"/>
      <c r="D62" s="2"/>
      <c r="E62" s="3"/>
      <c r="I62" s="3"/>
      <c r="L62" s="39"/>
      <c r="O62" s="3"/>
    </row>
    <row r="63" spans="1:15" ht="12.5" x14ac:dyDescent="0.25">
      <c r="A63" s="2"/>
      <c r="B63" s="11"/>
      <c r="D63" s="2"/>
      <c r="E63" s="3"/>
      <c r="I63" s="3"/>
      <c r="L63" s="39"/>
      <c r="O63" s="3"/>
    </row>
    <row r="64" spans="1:15" ht="12.5" x14ac:dyDescent="0.25">
      <c r="A64" s="2"/>
      <c r="B64" s="11"/>
      <c r="D64" s="2"/>
      <c r="E64" s="3"/>
      <c r="I64" s="3"/>
      <c r="L64" s="39"/>
      <c r="O64" s="3"/>
    </row>
    <row r="65" spans="1:15" ht="12.5" x14ac:dyDescent="0.25">
      <c r="A65" s="2"/>
      <c r="B65" s="11"/>
      <c r="D65" s="2"/>
      <c r="E65" s="3"/>
      <c r="I65" s="3"/>
      <c r="L65" s="39"/>
      <c r="O65" s="3"/>
    </row>
    <row r="66" spans="1:15" ht="12.5" x14ac:dyDescent="0.25">
      <c r="A66" s="2"/>
      <c r="B66" s="11"/>
      <c r="D66" s="2"/>
      <c r="E66" s="3"/>
      <c r="I66" s="3"/>
      <c r="L66" s="39"/>
      <c r="O66" s="3"/>
    </row>
    <row r="67" spans="1:15" ht="12.5" x14ac:dyDescent="0.25">
      <c r="A67" s="2"/>
      <c r="B67" s="11"/>
      <c r="D67" s="2"/>
      <c r="E67" s="3"/>
      <c r="I67" s="3"/>
      <c r="L67" s="39"/>
      <c r="O67" s="3"/>
    </row>
    <row r="68" spans="1:15" ht="12.5" x14ac:dyDescent="0.25">
      <c r="A68" s="2"/>
      <c r="B68" s="11"/>
      <c r="D68" s="2"/>
      <c r="E68" s="3"/>
      <c r="I68" s="3"/>
      <c r="L68" s="39"/>
      <c r="O68" s="3"/>
    </row>
    <row r="69" spans="1:15" ht="12.5" x14ac:dyDescent="0.25">
      <c r="A69" s="2"/>
      <c r="B69" s="11"/>
      <c r="D69" s="2"/>
      <c r="E69" s="3"/>
      <c r="I69" s="3"/>
      <c r="L69" s="39"/>
      <c r="O69" s="3"/>
    </row>
    <row r="70" spans="1:15" ht="12.5" x14ac:dyDescent="0.25">
      <c r="A70" s="2"/>
      <c r="B70" s="11"/>
      <c r="D70" s="2"/>
      <c r="E70" s="3"/>
      <c r="I70" s="3"/>
      <c r="L70" s="39"/>
      <c r="O70" s="3"/>
    </row>
    <row r="71" spans="1:15" ht="12.5" x14ac:dyDescent="0.25">
      <c r="A71" s="2"/>
      <c r="B71" s="11"/>
      <c r="D71" s="2"/>
      <c r="E71" s="3"/>
      <c r="I71" s="3"/>
      <c r="L71" s="39"/>
      <c r="O71" s="3"/>
    </row>
    <row r="72" spans="1:15" ht="12.5" x14ac:dyDescent="0.25">
      <c r="A72" s="2"/>
      <c r="B72" s="11"/>
      <c r="D72" s="2"/>
      <c r="E72" s="3"/>
      <c r="I72" s="3"/>
      <c r="L72" s="39"/>
      <c r="O72" s="3"/>
    </row>
    <row r="73" spans="1:15" ht="12.5" x14ac:dyDescent="0.25">
      <c r="A73" s="2"/>
      <c r="B73" s="11"/>
      <c r="D73" s="2"/>
      <c r="E73" s="3"/>
      <c r="I73" s="3"/>
      <c r="L73" s="39"/>
      <c r="O73" s="3"/>
    </row>
    <row r="74" spans="1:15" ht="12.5" x14ac:dyDescent="0.25">
      <c r="A74" s="2"/>
      <c r="B74" s="11"/>
      <c r="D74" s="2"/>
      <c r="E74" s="3"/>
      <c r="I74" s="3"/>
      <c r="L74" s="39"/>
      <c r="O74" s="3"/>
    </row>
    <row r="75" spans="1:15" ht="12.5" x14ac:dyDescent="0.25">
      <c r="A75" s="2"/>
      <c r="B75" s="11"/>
      <c r="D75" s="2"/>
      <c r="E75" s="3"/>
      <c r="I75" s="3"/>
      <c r="L75" s="39"/>
      <c r="O75" s="3"/>
    </row>
    <row r="76" spans="1:15" ht="12.5" x14ac:dyDescent="0.25">
      <c r="A76" s="2"/>
      <c r="B76" s="11"/>
      <c r="D76" s="2"/>
      <c r="E76" s="3"/>
      <c r="I76" s="3"/>
      <c r="L76" s="39"/>
      <c r="O76" s="3"/>
    </row>
    <row r="77" spans="1:15" ht="12.5" x14ac:dyDescent="0.25">
      <c r="A77" s="2"/>
      <c r="B77" s="11"/>
      <c r="D77" s="2"/>
      <c r="E77" s="3"/>
      <c r="I77" s="3"/>
      <c r="L77" s="39"/>
      <c r="O77" s="3"/>
    </row>
    <row r="78" spans="1:15" ht="12.5" x14ac:dyDescent="0.25">
      <c r="A78" s="2"/>
      <c r="B78" s="11"/>
      <c r="D78" s="2"/>
      <c r="E78" s="3"/>
      <c r="I78" s="3"/>
      <c r="L78" s="39"/>
      <c r="O78" s="3"/>
    </row>
    <row r="79" spans="1:15" ht="12.5" x14ac:dyDescent="0.25">
      <c r="A79" s="2"/>
      <c r="B79" s="11"/>
      <c r="D79" s="2"/>
      <c r="E79" s="3"/>
      <c r="I79" s="3"/>
      <c r="L79" s="39"/>
      <c r="O79" s="3"/>
    </row>
    <row r="80" spans="1:15" ht="12.5" x14ac:dyDescent="0.25">
      <c r="A80" s="2"/>
      <c r="B80" s="11"/>
      <c r="D80" s="2"/>
      <c r="E80" s="3"/>
      <c r="I80" s="3"/>
      <c r="L80" s="39"/>
      <c r="O80" s="3"/>
    </row>
    <row r="81" spans="1:15" ht="12.5" x14ac:dyDescent="0.25">
      <c r="A81" s="2"/>
      <c r="B81" s="11"/>
      <c r="D81" s="2"/>
      <c r="E81" s="3"/>
      <c r="I81" s="3"/>
      <c r="L81" s="39"/>
      <c r="O81" s="3"/>
    </row>
    <row r="82" spans="1:15" ht="12.5" x14ac:dyDescent="0.25">
      <c r="A82" s="2"/>
      <c r="B82" s="11"/>
      <c r="D82" s="2"/>
      <c r="E82" s="3"/>
      <c r="I82" s="3"/>
      <c r="L82" s="39"/>
      <c r="O82" s="3"/>
    </row>
    <row r="83" spans="1:15" ht="12.5" x14ac:dyDescent="0.25">
      <c r="A83" s="2"/>
      <c r="B83" s="11"/>
      <c r="D83" s="2"/>
      <c r="E83" s="3"/>
      <c r="I83" s="3"/>
      <c r="L83" s="39"/>
      <c r="O83" s="3"/>
    </row>
    <row r="84" spans="1:15" ht="12.5" x14ac:dyDescent="0.25">
      <c r="A84" s="2"/>
      <c r="B84" s="11"/>
      <c r="D84" s="2"/>
      <c r="E84" s="3"/>
      <c r="I84" s="3"/>
      <c r="L84" s="39"/>
      <c r="O84" s="3"/>
    </row>
    <row r="85" spans="1:15" ht="12.5" x14ac:dyDescent="0.25">
      <c r="A85" s="2"/>
      <c r="B85" s="11"/>
      <c r="D85" s="2"/>
      <c r="E85" s="3"/>
      <c r="I85" s="3"/>
      <c r="L85" s="39"/>
      <c r="O85" s="3"/>
    </row>
    <row r="86" spans="1:15" ht="12.5" x14ac:dyDescent="0.25">
      <c r="A86" s="2"/>
      <c r="B86" s="11"/>
      <c r="D86" s="2"/>
      <c r="E86" s="3"/>
      <c r="I86" s="3"/>
      <c r="L86" s="39"/>
      <c r="O86" s="3"/>
    </row>
    <row r="87" spans="1:15" ht="12.5" x14ac:dyDescent="0.25">
      <c r="A87" s="2"/>
      <c r="B87" s="11"/>
      <c r="D87" s="2"/>
      <c r="E87" s="3"/>
      <c r="I87" s="3"/>
      <c r="L87" s="39"/>
      <c r="O87" s="3"/>
    </row>
    <row r="88" spans="1:15" ht="12.5" x14ac:dyDescent="0.25">
      <c r="A88" s="2"/>
      <c r="B88" s="11"/>
      <c r="D88" s="2"/>
      <c r="E88" s="3"/>
      <c r="I88" s="3"/>
      <c r="L88" s="39"/>
      <c r="O88" s="3"/>
    </row>
    <row r="89" spans="1:15" ht="12.5" x14ac:dyDescent="0.25">
      <c r="A89" s="2"/>
      <c r="B89" s="11"/>
      <c r="D89" s="2"/>
      <c r="E89" s="3"/>
      <c r="I89" s="3"/>
      <c r="L89" s="39"/>
      <c r="O89" s="3"/>
    </row>
    <row r="90" spans="1:15" ht="12.5" x14ac:dyDescent="0.25">
      <c r="A90" s="2"/>
      <c r="B90" s="11"/>
      <c r="D90" s="2"/>
      <c r="E90" s="3"/>
      <c r="I90" s="3"/>
      <c r="L90" s="39"/>
      <c r="O90" s="3"/>
    </row>
    <row r="91" spans="1:15" ht="12.5" x14ac:dyDescent="0.25">
      <c r="A91" s="2"/>
      <c r="B91" s="11"/>
      <c r="D91" s="2"/>
      <c r="E91" s="3"/>
      <c r="I91" s="3"/>
      <c r="L91" s="39"/>
      <c r="O91" s="3"/>
    </row>
    <row r="92" spans="1:15" ht="12.5" x14ac:dyDescent="0.25">
      <c r="A92" s="2"/>
      <c r="B92" s="11"/>
      <c r="D92" s="2"/>
      <c r="E92" s="3"/>
      <c r="I92" s="3"/>
      <c r="L92" s="39"/>
      <c r="O92" s="3"/>
    </row>
    <row r="93" spans="1:15" ht="12.5" x14ac:dyDescent="0.25">
      <c r="A93" s="2"/>
      <c r="B93" s="11"/>
      <c r="D93" s="2"/>
      <c r="E93" s="3"/>
      <c r="I93" s="3"/>
      <c r="L93" s="39"/>
      <c r="O93" s="3"/>
    </row>
    <row r="94" spans="1:15" ht="12.5" x14ac:dyDescent="0.25">
      <c r="A94" s="2"/>
      <c r="B94" s="11"/>
      <c r="D94" s="2"/>
      <c r="E94" s="3"/>
      <c r="I94" s="3"/>
      <c r="L94" s="39"/>
      <c r="O94" s="3"/>
    </row>
    <row r="95" spans="1:15" ht="12.5" x14ac:dyDescent="0.25">
      <c r="A95" s="2"/>
      <c r="B95" s="11"/>
      <c r="D95" s="2"/>
      <c r="E95" s="3"/>
      <c r="I95" s="3"/>
      <c r="L95" s="39"/>
      <c r="O95" s="3"/>
    </row>
    <row r="96" spans="1:15" ht="12.5" x14ac:dyDescent="0.25">
      <c r="A96" s="2"/>
      <c r="B96" s="11"/>
      <c r="D96" s="2"/>
      <c r="E96" s="3"/>
      <c r="I96" s="3"/>
      <c r="L96" s="39"/>
      <c r="O96" s="3"/>
    </row>
    <row r="97" spans="1:15" ht="12.5" x14ac:dyDescent="0.25">
      <c r="A97" s="2"/>
      <c r="B97" s="11"/>
      <c r="D97" s="2"/>
      <c r="E97" s="3"/>
      <c r="I97" s="3"/>
      <c r="L97" s="39"/>
      <c r="O97" s="3"/>
    </row>
    <row r="98" spans="1:15" ht="12.5" x14ac:dyDescent="0.25">
      <c r="A98" s="2"/>
      <c r="B98" s="11"/>
      <c r="D98" s="2"/>
      <c r="E98" s="3"/>
      <c r="I98" s="3"/>
      <c r="L98" s="39"/>
      <c r="O98" s="3"/>
    </row>
    <row r="99" spans="1:15" ht="12.5" x14ac:dyDescent="0.25">
      <c r="A99" s="2"/>
      <c r="B99" s="11"/>
      <c r="D99" s="2"/>
      <c r="E99" s="3"/>
      <c r="I99" s="3"/>
      <c r="L99" s="39"/>
      <c r="O99" s="3"/>
    </row>
    <row r="100" spans="1:15" ht="12.5" x14ac:dyDescent="0.25">
      <c r="A100" s="2"/>
      <c r="B100" s="11"/>
      <c r="D100" s="2"/>
      <c r="E100" s="3"/>
      <c r="I100" s="3"/>
      <c r="L100" s="39"/>
      <c r="O100" s="3"/>
    </row>
    <row r="101" spans="1:15" ht="12.5" x14ac:dyDescent="0.25">
      <c r="A101" s="2"/>
      <c r="B101" s="11"/>
      <c r="D101" s="2"/>
      <c r="E101" s="3"/>
      <c r="I101" s="3"/>
      <c r="L101" s="39"/>
      <c r="O101" s="3"/>
    </row>
    <row r="102" spans="1:15" ht="12.5" x14ac:dyDescent="0.25">
      <c r="A102" s="2"/>
      <c r="B102" s="11"/>
      <c r="D102" s="2"/>
      <c r="E102" s="3"/>
      <c r="I102" s="3"/>
      <c r="L102" s="39"/>
      <c r="O102" s="3"/>
    </row>
    <row r="103" spans="1:15" ht="12.5" x14ac:dyDescent="0.25">
      <c r="A103" s="2"/>
      <c r="B103" s="11"/>
      <c r="D103" s="2"/>
      <c r="E103" s="3"/>
      <c r="I103" s="3"/>
      <c r="L103" s="39"/>
      <c r="O103" s="3"/>
    </row>
    <row r="104" spans="1:15" ht="12.5" x14ac:dyDescent="0.25">
      <c r="A104" s="2"/>
      <c r="B104" s="11"/>
      <c r="D104" s="2"/>
      <c r="E104" s="3"/>
      <c r="I104" s="3"/>
      <c r="L104" s="39"/>
      <c r="O104" s="3"/>
    </row>
    <row r="105" spans="1:15" ht="12.5" x14ac:dyDescent="0.25">
      <c r="A105" s="2"/>
      <c r="B105" s="11"/>
      <c r="D105" s="2"/>
      <c r="E105" s="3"/>
      <c r="I105" s="3"/>
      <c r="L105" s="39"/>
      <c r="O105" s="3"/>
    </row>
    <row r="106" spans="1:15" ht="12.5" x14ac:dyDescent="0.25">
      <c r="A106" s="2"/>
      <c r="B106" s="11"/>
      <c r="D106" s="2"/>
      <c r="E106" s="3"/>
      <c r="I106" s="3"/>
      <c r="L106" s="39"/>
      <c r="O106" s="3"/>
    </row>
    <row r="107" spans="1:15" ht="12.5" x14ac:dyDescent="0.25">
      <c r="A107" s="2"/>
      <c r="B107" s="11"/>
      <c r="D107" s="2"/>
      <c r="E107" s="3"/>
      <c r="I107" s="3"/>
      <c r="L107" s="39"/>
      <c r="O107" s="3"/>
    </row>
    <row r="108" spans="1:15" ht="12.5" x14ac:dyDescent="0.25">
      <c r="A108" s="2"/>
      <c r="B108" s="11"/>
      <c r="D108" s="2"/>
      <c r="E108" s="3"/>
      <c r="I108" s="3"/>
      <c r="L108" s="39"/>
      <c r="O108" s="3"/>
    </row>
    <row r="109" spans="1:15" ht="12.5" x14ac:dyDescent="0.25">
      <c r="A109" s="2"/>
      <c r="B109" s="11"/>
      <c r="D109" s="2"/>
      <c r="E109" s="3"/>
      <c r="I109" s="3"/>
      <c r="L109" s="39"/>
      <c r="O109" s="3"/>
    </row>
    <row r="110" spans="1:15" ht="12.5" x14ac:dyDescent="0.25">
      <c r="A110" s="2"/>
      <c r="B110" s="11"/>
      <c r="D110" s="2"/>
      <c r="E110" s="3"/>
      <c r="I110" s="3"/>
      <c r="L110" s="39"/>
      <c r="O110" s="3"/>
    </row>
    <row r="111" spans="1:15" ht="12.5" x14ac:dyDescent="0.25">
      <c r="A111" s="2"/>
      <c r="B111" s="11"/>
      <c r="D111" s="2"/>
      <c r="E111" s="3"/>
      <c r="I111" s="3"/>
      <c r="L111" s="39"/>
      <c r="O111" s="3"/>
    </row>
    <row r="112" spans="1:15" ht="12.5" x14ac:dyDescent="0.25">
      <c r="A112" s="2"/>
      <c r="B112" s="11"/>
      <c r="D112" s="2"/>
      <c r="E112" s="3"/>
      <c r="I112" s="3"/>
      <c r="L112" s="39"/>
      <c r="O112" s="3"/>
    </row>
    <row r="113" spans="1:15" ht="12.5" x14ac:dyDescent="0.25">
      <c r="A113" s="2"/>
      <c r="B113" s="11"/>
      <c r="D113" s="2"/>
      <c r="E113" s="3"/>
      <c r="I113" s="3"/>
      <c r="L113" s="39"/>
      <c r="O113" s="3"/>
    </row>
    <row r="114" spans="1:15" ht="12.5" x14ac:dyDescent="0.25">
      <c r="A114" s="2"/>
      <c r="B114" s="11"/>
      <c r="D114" s="2"/>
      <c r="E114" s="3"/>
      <c r="I114" s="3"/>
      <c r="L114" s="39"/>
      <c r="O114" s="3"/>
    </row>
    <row r="115" spans="1:15" ht="12.5" x14ac:dyDescent="0.25">
      <c r="A115" s="2"/>
      <c r="B115" s="11"/>
      <c r="D115" s="2"/>
      <c r="E115" s="3"/>
      <c r="I115" s="3"/>
      <c r="L115" s="39"/>
      <c r="O115" s="3"/>
    </row>
    <row r="116" spans="1:15" ht="12.5" x14ac:dyDescent="0.25">
      <c r="A116" s="2"/>
      <c r="B116" s="11"/>
      <c r="D116" s="2"/>
      <c r="E116" s="3"/>
      <c r="I116" s="3"/>
      <c r="L116" s="39"/>
      <c r="O116" s="3"/>
    </row>
    <row r="117" spans="1:15" ht="12.5" x14ac:dyDescent="0.25">
      <c r="A117" s="2"/>
      <c r="B117" s="11"/>
      <c r="D117" s="2"/>
      <c r="E117" s="3"/>
      <c r="I117" s="3"/>
      <c r="L117" s="39"/>
      <c r="O117" s="3"/>
    </row>
    <row r="118" spans="1:15" ht="12.5" x14ac:dyDescent="0.25">
      <c r="A118" s="2"/>
      <c r="B118" s="11"/>
      <c r="D118" s="2"/>
      <c r="E118" s="3"/>
      <c r="I118" s="3"/>
      <c r="L118" s="39"/>
      <c r="O118" s="3"/>
    </row>
    <row r="119" spans="1:15" ht="12.5" x14ac:dyDescent="0.25">
      <c r="A119" s="2"/>
      <c r="B119" s="11"/>
      <c r="D119" s="2"/>
      <c r="E119" s="3"/>
      <c r="I119" s="3"/>
      <c r="L119" s="39"/>
      <c r="O119" s="3"/>
    </row>
    <row r="120" spans="1:15" ht="12.5" x14ac:dyDescent="0.25">
      <c r="A120" s="2"/>
      <c r="B120" s="11"/>
      <c r="D120" s="2"/>
      <c r="E120" s="3"/>
      <c r="I120" s="3"/>
      <c r="L120" s="39"/>
      <c r="O120" s="3"/>
    </row>
    <row r="121" spans="1:15" ht="12.5" x14ac:dyDescent="0.25">
      <c r="A121" s="2"/>
      <c r="B121" s="11"/>
      <c r="D121" s="2"/>
      <c r="E121" s="3"/>
      <c r="I121" s="3"/>
      <c r="L121" s="39"/>
      <c r="O121" s="3"/>
    </row>
    <row r="122" spans="1:15" ht="12.5" x14ac:dyDescent="0.25">
      <c r="A122" s="2"/>
      <c r="B122" s="11"/>
      <c r="D122" s="2"/>
      <c r="E122" s="3"/>
      <c r="I122" s="3"/>
      <c r="L122" s="39"/>
      <c r="O122" s="3"/>
    </row>
    <row r="123" spans="1:15" ht="12.5" x14ac:dyDescent="0.25">
      <c r="A123" s="2"/>
      <c r="B123" s="11"/>
      <c r="D123" s="2"/>
      <c r="E123" s="3"/>
      <c r="I123" s="3"/>
      <c r="L123" s="39"/>
      <c r="O123" s="3"/>
    </row>
    <row r="124" spans="1:15" ht="12.5" x14ac:dyDescent="0.25">
      <c r="A124" s="2"/>
      <c r="B124" s="11"/>
      <c r="D124" s="2"/>
      <c r="E124" s="3"/>
      <c r="I124" s="3"/>
      <c r="L124" s="39"/>
      <c r="O124" s="3"/>
    </row>
    <row r="125" spans="1:15" ht="12.5" x14ac:dyDescent="0.25">
      <c r="A125" s="2"/>
      <c r="B125" s="11"/>
      <c r="D125" s="2"/>
      <c r="E125" s="3"/>
      <c r="I125" s="3"/>
      <c r="L125" s="39"/>
      <c r="O125" s="3"/>
    </row>
    <row r="126" spans="1:15" ht="12.5" x14ac:dyDescent="0.25">
      <c r="A126" s="2"/>
      <c r="B126" s="11"/>
      <c r="D126" s="2"/>
      <c r="E126" s="3"/>
      <c r="I126" s="3"/>
      <c r="L126" s="39"/>
      <c r="O126" s="3"/>
    </row>
    <row r="127" spans="1:15" ht="12.5" x14ac:dyDescent="0.25">
      <c r="A127" s="2"/>
      <c r="B127" s="11"/>
      <c r="D127" s="2"/>
      <c r="E127" s="3"/>
      <c r="I127" s="3"/>
      <c r="L127" s="39"/>
      <c r="O127" s="3"/>
    </row>
    <row r="128" spans="1:15" ht="12.5" x14ac:dyDescent="0.25">
      <c r="A128" s="2"/>
      <c r="B128" s="11"/>
      <c r="D128" s="2"/>
      <c r="E128" s="3"/>
      <c r="I128" s="3"/>
      <c r="L128" s="39"/>
      <c r="O128" s="3"/>
    </row>
    <row r="129" spans="1:15" ht="12.5" x14ac:dyDescent="0.25">
      <c r="A129" s="2"/>
      <c r="B129" s="11"/>
      <c r="D129" s="2"/>
      <c r="E129" s="3"/>
      <c r="I129" s="3"/>
      <c r="L129" s="39"/>
      <c r="O129" s="3"/>
    </row>
    <row r="130" spans="1:15" ht="12.5" x14ac:dyDescent="0.25">
      <c r="A130" s="2"/>
      <c r="B130" s="11"/>
      <c r="D130" s="2"/>
      <c r="E130" s="3"/>
      <c r="I130" s="3"/>
      <c r="L130" s="39"/>
      <c r="O130" s="3"/>
    </row>
    <row r="131" spans="1:15" ht="12.5" x14ac:dyDescent="0.25">
      <c r="A131" s="2"/>
      <c r="B131" s="11"/>
      <c r="D131" s="2"/>
      <c r="E131" s="3"/>
      <c r="I131" s="3"/>
      <c r="L131" s="39"/>
      <c r="O131" s="3"/>
    </row>
    <row r="132" spans="1:15" ht="12.5" x14ac:dyDescent="0.25">
      <c r="A132" s="2"/>
      <c r="B132" s="11"/>
      <c r="D132" s="2"/>
      <c r="E132" s="3"/>
      <c r="I132" s="3"/>
      <c r="L132" s="39"/>
      <c r="O132" s="3"/>
    </row>
    <row r="133" spans="1:15" ht="12.5" x14ac:dyDescent="0.25">
      <c r="A133" s="2"/>
      <c r="B133" s="11"/>
      <c r="D133" s="2"/>
      <c r="E133" s="3"/>
      <c r="I133" s="3"/>
      <c r="L133" s="39"/>
      <c r="O133" s="3"/>
    </row>
    <row r="134" spans="1:15" ht="12.5" x14ac:dyDescent="0.25">
      <c r="A134" s="2"/>
      <c r="B134" s="11"/>
      <c r="D134" s="2"/>
      <c r="E134" s="3"/>
      <c r="I134" s="3"/>
      <c r="L134" s="39"/>
      <c r="O134" s="3"/>
    </row>
    <row r="135" spans="1:15" ht="12.5" x14ac:dyDescent="0.25">
      <c r="A135" s="2"/>
      <c r="B135" s="11"/>
      <c r="D135" s="2"/>
      <c r="E135" s="3"/>
      <c r="I135" s="3"/>
      <c r="L135" s="39"/>
      <c r="O135" s="3"/>
    </row>
    <row r="136" spans="1:15" ht="12.5" x14ac:dyDescent="0.25">
      <c r="A136" s="2"/>
      <c r="B136" s="11"/>
      <c r="D136" s="2"/>
      <c r="E136" s="3"/>
      <c r="I136" s="3"/>
      <c r="L136" s="39"/>
      <c r="O136" s="3"/>
    </row>
    <row r="137" spans="1:15" ht="12.5" x14ac:dyDescent="0.25">
      <c r="A137" s="2"/>
      <c r="B137" s="11"/>
      <c r="D137" s="2"/>
      <c r="E137" s="3"/>
      <c r="I137" s="3"/>
      <c r="L137" s="39"/>
      <c r="O137" s="3"/>
    </row>
    <row r="138" spans="1:15" ht="12.5" x14ac:dyDescent="0.25">
      <c r="A138" s="2"/>
      <c r="B138" s="11"/>
      <c r="D138" s="2"/>
      <c r="E138" s="3"/>
      <c r="I138" s="3"/>
      <c r="L138" s="39"/>
      <c r="O138" s="3"/>
    </row>
    <row r="139" spans="1:15" ht="12.5" x14ac:dyDescent="0.25">
      <c r="A139" s="2"/>
      <c r="B139" s="11"/>
      <c r="D139" s="2"/>
      <c r="E139" s="3"/>
      <c r="I139" s="3"/>
      <c r="L139" s="39"/>
      <c r="O139" s="3"/>
    </row>
    <row r="140" spans="1:15" ht="12.5" x14ac:dyDescent="0.25">
      <c r="A140" s="2"/>
      <c r="B140" s="11"/>
      <c r="D140" s="2"/>
      <c r="E140" s="3"/>
      <c r="I140" s="3"/>
      <c r="L140" s="39"/>
      <c r="O140" s="3"/>
    </row>
    <row r="141" spans="1:15" ht="12.5" x14ac:dyDescent="0.25">
      <c r="A141" s="2"/>
      <c r="B141" s="11"/>
      <c r="D141" s="2"/>
      <c r="E141" s="3"/>
      <c r="I141" s="3"/>
      <c r="L141" s="39"/>
      <c r="O141" s="3"/>
    </row>
    <row r="142" spans="1:15" ht="12.5" x14ac:dyDescent="0.25">
      <c r="A142" s="2"/>
      <c r="B142" s="11"/>
      <c r="D142" s="2"/>
      <c r="E142" s="3"/>
      <c r="I142" s="3"/>
      <c r="L142" s="39"/>
      <c r="O142" s="3"/>
    </row>
    <row r="143" spans="1:15" ht="12.5" x14ac:dyDescent="0.25">
      <c r="A143" s="2"/>
      <c r="B143" s="11"/>
      <c r="D143" s="2"/>
      <c r="E143" s="3"/>
      <c r="I143" s="3"/>
      <c r="L143" s="39"/>
      <c r="O143" s="3"/>
    </row>
    <row r="144" spans="1:15" ht="12.5" x14ac:dyDescent="0.25">
      <c r="A144" s="2"/>
      <c r="B144" s="11"/>
      <c r="D144" s="2"/>
      <c r="E144" s="3"/>
      <c r="I144" s="3"/>
      <c r="L144" s="39"/>
      <c r="O144" s="3"/>
    </row>
    <row r="145" spans="1:15" ht="12.5" x14ac:dyDescent="0.25">
      <c r="A145" s="2"/>
      <c r="B145" s="11"/>
      <c r="D145" s="2"/>
      <c r="E145" s="3"/>
      <c r="I145" s="3"/>
      <c r="L145" s="39"/>
      <c r="O145" s="3"/>
    </row>
    <row r="146" spans="1:15" ht="12.5" x14ac:dyDescent="0.25">
      <c r="A146" s="2"/>
      <c r="B146" s="11"/>
      <c r="D146" s="2"/>
      <c r="E146" s="3"/>
      <c r="I146" s="3"/>
      <c r="L146" s="39"/>
      <c r="O146" s="3"/>
    </row>
    <row r="147" spans="1:15" ht="12.5" x14ac:dyDescent="0.25">
      <c r="A147" s="2"/>
      <c r="B147" s="11"/>
      <c r="D147" s="2"/>
      <c r="E147" s="3"/>
      <c r="I147" s="3"/>
      <c r="L147" s="39"/>
      <c r="O147" s="3"/>
    </row>
    <row r="148" spans="1:15" ht="12.5" x14ac:dyDescent="0.25">
      <c r="A148" s="2"/>
      <c r="B148" s="11"/>
      <c r="D148" s="2"/>
      <c r="E148" s="3"/>
      <c r="I148" s="3"/>
      <c r="L148" s="39"/>
      <c r="O148" s="3"/>
    </row>
    <row r="149" spans="1:15" ht="12.5" x14ac:dyDescent="0.25">
      <c r="A149" s="2"/>
      <c r="B149" s="11"/>
      <c r="D149" s="2"/>
      <c r="E149" s="3"/>
      <c r="I149" s="3"/>
      <c r="L149" s="39"/>
      <c r="O149" s="3"/>
    </row>
    <row r="150" spans="1:15" ht="12.5" x14ac:dyDescent="0.25">
      <c r="A150" s="2"/>
      <c r="B150" s="11"/>
      <c r="D150" s="2"/>
      <c r="E150" s="3"/>
      <c r="I150" s="3"/>
      <c r="L150" s="39"/>
      <c r="O150" s="3"/>
    </row>
    <row r="151" spans="1:15" ht="12.5" x14ac:dyDescent="0.25">
      <c r="A151" s="2"/>
      <c r="B151" s="11"/>
      <c r="D151" s="2"/>
      <c r="E151" s="3"/>
      <c r="I151" s="3"/>
      <c r="L151" s="39"/>
      <c r="O151" s="3"/>
    </row>
    <row r="152" spans="1:15" ht="12.5" x14ac:dyDescent="0.25">
      <c r="A152" s="2"/>
      <c r="B152" s="11"/>
      <c r="D152" s="2"/>
      <c r="E152" s="3"/>
      <c r="I152" s="3"/>
      <c r="L152" s="39"/>
      <c r="O152" s="3"/>
    </row>
    <row r="153" spans="1:15" ht="12.5" x14ac:dyDescent="0.25">
      <c r="A153" s="2"/>
      <c r="B153" s="11"/>
      <c r="D153" s="2"/>
      <c r="E153" s="3"/>
      <c r="I153" s="3"/>
      <c r="L153" s="39"/>
      <c r="O153" s="3"/>
    </row>
    <row r="154" spans="1:15" ht="12.5" x14ac:dyDescent="0.25">
      <c r="A154" s="2"/>
      <c r="B154" s="11"/>
      <c r="D154" s="2"/>
      <c r="E154" s="3"/>
      <c r="I154" s="3"/>
      <c r="L154" s="39"/>
      <c r="O154" s="3"/>
    </row>
    <row r="155" spans="1:15" ht="12.5" x14ac:dyDescent="0.25">
      <c r="A155" s="2"/>
      <c r="B155" s="11"/>
      <c r="D155" s="2"/>
      <c r="E155" s="3"/>
      <c r="I155" s="3"/>
      <c r="L155" s="39"/>
      <c r="O155" s="3"/>
    </row>
    <row r="156" spans="1:15" ht="12.5" x14ac:dyDescent="0.25">
      <c r="A156" s="2"/>
      <c r="B156" s="11"/>
      <c r="D156" s="2"/>
      <c r="E156" s="3"/>
      <c r="I156" s="3"/>
      <c r="L156" s="39"/>
      <c r="O156" s="3"/>
    </row>
    <row r="157" spans="1:15" ht="12.5" x14ac:dyDescent="0.25">
      <c r="A157" s="2"/>
      <c r="B157" s="11"/>
      <c r="D157" s="2"/>
      <c r="E157" s="3"/>
      <c r="I157" s="3"/>
      <c r="L157" s="39"/>
      <c r="O157" s="3"/>
    </row>
    <row r="158" spans="1:15" ht="12.5" x14ac:dyDescent="0.25">
      <c r="A158" s="2"/>
      <c r="B158" s="11"/>
      <c r="D158" s="2"/>
      <c r="E158" s="3"/>
      <c r="I158" s="3"/>
      <c r="L158" s="39"/>
      <c r="O158" s="3"/>
    </row>
    <row r="159" spans="1:15" ht="12.5" x14ac:dyDescent="0.25">
      <c r="A159" s="2"/>
      <c r="B159" s="11"/>
      <c r="D159" s="2"/>
      <c r="E159" s="3"/>
      <c r="I159" s="3"/>
      <c r="L159" s="39"/>
      <c r="O159" s="3"/>
    </row>
    <row r="160" spans="1:15" ht="12.5" x14ac:dyDescent="0.25">
      <c r="A160" s="2"/>
      <c r="B160" s="11"/>
      <c r="D160" s="2"/>
      <c r="E160" s="3"/>
      <c r="I160" s="3"/>
      <c r="L160" s="39"/>
      <c r="O160" s="3"/>
    </row>
    <row r="161" spans="1:15" ht="12.5" x14ac:dyDescent="0.25">
      <c r="A161" s="2"/>
      <c r="B161" s="11"/>
      <c r="D161" s="2"/>
      <c r="E161" s="3"/>
      <c r="I161" s="3"/>
      <c r="L161" s="39"/>
      <c r="O161" s="3"/>
    </row>
    <row r="162" spans="1:15" ht="12.5" x14ac:dyDescent="0.25">
      <c r="A162" s="2"/>
      <c r="B162" s="11"/>
      <c r="D162" s="2"/>
      <c r="E162" s="3"/>
      <c r="I162" s="3"/>
      <c r="L162" s="39"/>
      <c r="O162" s="3"/>
    </row>
    <row r="163" spans="1:15" ht="12.5" x14ac:dyDescent="0.25">
      <c r="A163" s="2"/>
      <c r="B163" s="11"/>
      <c r="D163" s="2"/>
      <c r="E163" s="3"/>
      <c r="I163" s="3"/>
      <c r="L163" s="39"/>
      <c r="O163" s="3"/>
    </row>
    <row r="164" spans="1:15" ht="12.5" x14ac:dyDescent="0.25">
      <c r="A164" s="2"/>
      <c r="B164" s="11"/>
      <c r="D164" s="2"/>
      <c r="E164" s="3"/>
      <c r="I164" s="3"/>
      <c r="L164" s="39"/>
      <c r="O164" s="3"/>
    </row>
    <row r="165" spans="1:15" ht="12.5" x14ac:dyDescent="0.25">
      <c r="A165" s="2"/>
      <c r="B165" s="11"/>
      <c r="D165" s="2"/>
      <c r="E165" s="3"/>
      <c r="I165" s="3"/>
      <c r="L165" s="39"/>
      <c r="O165" s="3"/>
    </row>
    <row r="166" spans="1:15" ht="12.5" x14ac:dyDescent="0.25">
      <c r="A166" s="2"/>
      <c r="B166" s="11"/>
      <c r="D166" s="2"/>
      <c r="E166" s="3"/>
      <c r="I166" s="3"/>
      <c r="L166" s="39"/>
      <c r="O166" s="3"/>
    </row>
    <row r="167" spans="1:15" ht="12.5" x14ac:dyDescent="0.25">
      <c r="A167" s="2"/>
      <c r="B167" s="11"/>
      <c r="D167" s="2"/>
      <c r="E167" s="3"/>
      <c r="I167" s="3"/>
      <c r="L167" s="39"/>
      <c r="O167" s="3"/>
    </row>
    <row r="168" spans="1:15" ht="12.5" x14ac:dyDescent="0.25">
      <c r="A168" s="2"/>
      <c r="B168" s="11"/>
      <c r="D168" s="2"/>
      <c r="E168" s="3"/>
      <c r="I168" s="3"/>
      <c r="L168" s="39"/>
      <c r="O168" s="3"/>
    </row>
    <row r="169" spans="1:15" ht="12.5" x14ac:dyDescent="0.25">
      <c r="A169" s="2"/>
      <c r="B169" s="11"/>
      <c r="D169" s="2"/>
      <c r="E169" s="3"/>
      <c r="I169" s="3"/>
      <c r="L169" s="39"/>
      <c r="O169" s="3"/>
    </row>
    <row r="170" spans="1:15" ht="12.5" x14ac:dyDescent="0.25">
      <c r="A170" s="2"/>
      <c r="B170" s="11"/>
      <c r="D170" s="2"/>
      <c r="E170" s="3"/>
      <c r="I170" s="3"/>
      <c r="L170" s="39"/>
      <c r="O170" s="3"/>
    </row>
    <row r="171" spans="1:15" ht="12.5" x14ac:dyDescent="0.25">
      <c r="A171" s="2"/>
      <c r="B171" s="11"/>
      <c r="D171" s="2"/>
      <c r="E171" s="3"/>
      <c r="I171" s="3"/>
      <c r="L171" s="39"/>
      <c r="O171" s="3"/>
    </row>
    <row r="172" spans="1:15" ht="12.5" x14ac:dyDescent="0.25">
      <c r="A172" s="2"/>
      <c r="B172" s="11"/>
      <c r="D172" s="2"/>
      <c r="E172" s="3"/>
      <c r="I172" s="3"/>
      <c r="L172" s="39"/>
      <c r="O172" s="3"/>
    </row>
    <row r="173" spans="1:15" ht="12.5" x14ac:dyDescent="0.25">
      <c r="A173" s="2"/>
      <c r="B173" s="11"/>
      <c r="D173" s="2"/>
      <c r="E173" s="3"/>
      <c r="I173" s="3"/>
      <c r="L173" s="39"/>
      <c r="O173" s="3"/>
    </row>
    <row r="174" spans="1:15" ht="12.5" x14ac:dyDescent="0.25">
      <c r="A174" s="2"/>
      <c r="B174" s="11"/>
      <c r="D174" s="2"/>
      <c r="E174" s="3"/>
      <c r="I174" s="3"/>
      <c r="L174" s="39"/>
      <c r="O174" s="3"/>
    </row>
    <row r="175" spans="1:15" ht="12.5" x14ac:dyDescent="0.25">
      <c r="A175" s="2"/>
      <c r="B175" s="11"/>
      <c r="D175" s="2"/>
      <c r="E175" s="3"/>
      <c r="I175" s="3"/>
      <c r="L175" s="39"/>
      <c r="O175" s="3"/>
    </row>
    <row r="176" spans="1:15" ht="12.5" x14ac:dyDescent="0.25">
      <c r="A176" s="2"/>
      <c r="B176" s="11"/>
      <c r="D176" s="2"/>
      <c r="E176" s="3"/>
      <c r="I176" s="3"/>
      <c r="L176" s="39"/>
      <c r="O176" s="3"/>
    </row>
    <row r="177" spans="1:15" ht="12.5" x14ac:dyDescent="0.25">
      <c r="A177" s="2"/>
      <c r="B177" s="11"/>
      <c r="D177" s="2"/>
      <c r="E177" s="3"/>
      <c r="I177" s="3"/>
      <c r="L177" s="39"/>
      <c r="O177" s="3"/>
    </row>
    <row r="178" spans="1:15" ht="12.5" x14ac:dyDescent="0.25">
      <c r="A178" s="2"/>
      <c r="B178" s="11"/>
      <c r="D178" s="2"/>
      <c r="E178" s="3"/>
      <c r="I178" s="3"/>
      <c r="L178" s="39"/>
      <c r="O178" s="3"/>
    </row>
    <row r="179" spans="1:15" ht="12.5" x14ac:dyDescent="0.25">
      <c r="A179" s="2"/>
      <c r="B179" s="11"/>
      <c r="D179" s="2"/>
      <c r="E179" s="3"/>
      <c r="I179" s="3"/>
      <c r="L179" s="39"/>
      <c r="O179" s="3"/>
    </row>
    <row r="180" spans="1:15" ht="12.5" x14ac:dyDescent="0.25">
      <c r="A180" s="2"/>
      <c r="B180" s="11"/>
      <c r="D180" s="2"/>
      <c r="E180" s="3"/>
      <c r="I180" s="3"/>
      <c r="L180" s="39"/>
      <c r="O180" s="3"/>
    </row>
    <row r="181" spans="1:15" ht="12.5" x14ac:dyDescent="0.25">
      <c r="A181" s="2"/>
      <c r="B181" s="11"/>
      <c r="D181" s="2"/>
      <c r="E181" s="3"/>
      <c r="I181" s="3"/>
      <c r="L181" s="39"/>
      <c r="O181" s="3"/>
    </row>
    <row r="182" spans="1:15" ht="12.5" x14ac:dyDescent="0.25">
      <c r="A182" s="2"/>
      <c r="B182" s="11"/>
      <c r="D182" s="2"/>
      <c r="E182" s="3"/>
      <c r="I182" s="3"/>
      <c r="L182" s="39"/>
      <c r="O182" s="3"/>
    </row>
    <row r="183" spans="1:15" ht="12.5" x14ac:dyDescent="0.25">
      <c r="A183" s="2"/>
      <c r="B183" s="11"/>
      <c r="D183" s="2"/>
      <c r="E183" s="3"/>
      <c r="I183" s="3"/>
      <c r="L183" s="39"/>
      <c r="O183" s="3"/>
    </row>
    <row r="184" spans="1:15" ht="12.5" x14ac:dyDescent="0.25">
      <c r="A184" s="2"/>
      <c r="B184" s="11"/>
      <c r="D184" s="2"/>
      <c r="E184" s="3"/>
      <c r="I184" s="3"/>
      <c r="L184" s="39"/>
      <c r="O184" s="3"/>
    </row>
    <row r="185" spans="1:15" ht="12.5" x14ac:dyDescent="0.25">
      <c r="A185" s="2"/>
      <c r="B185" s="11"/>
      <c r="D185" s="2"/>
      <c r="E185" s="3"/>
      <c r="I185" s="3"/>
      <c r="L185" s="39"/>
      <c r="O185" s="3"/>
    </row>
    <row r="186" spans="1:15" ht="12.5" x14ac:dyDescent="0.25">
      <c r="A186" s="2"/>
      <c r="B186" s="11"/>
      <c r="D186" s="2"/>
      <c r="E186" s="3"/>
      <c r="I186" s="3"/>
      <c r="L186" s="39"/>
      <c r="O186" s="3"/>
    </row>
    <row r="187" spans="1:15" ht="12.5" x14ac:dyDescent="0.25">
      <c r="A187" s="2"/>
      <c r="B187" s="11"/>
      <c r="D187" s="2"/>
      <c r="E187" s="3"/>
      <c r="I187" s="3"/>
      <c r="L187" s="39"/>
      <c r="O187" s="3"/>
    </row>
    <row r="188" spans="1:15" ht="12.5" x14ac:dyDescent="0.25">
      <c r="A188" s="2"/>
      <c r="B188" s="11"/>
      <c r="D188" s="2"/>
      <c r="E188" s="3"/>
      <c r="I188" s="3"/>
      <c r="L188" s="39"/>
      <c r="O188" s="3"/>
    </row>
    <row r="189" spans="1:15" ht="12.5" x14ac:dyDescent="0.25">
      <c r="A189" s="2"/>
      <c r="B189" s="11"/>
      <c r="D189" s="2"/>
      <c r="E189" s="3"/>
      <c r="I189" s="3"/>
      <c r="L189" s="39"/>
      <c r="O189" s="3"/>
    </row>
    <row r="190" spans="1:15" ht="12.5" x14ac:dyDescent="0.25">
      <c r="A190" s="2"/>
      <c r="B190" s="11"/>
      <c r="D190" s="2"/>
      <c r="E190" s="3"/>
      <c r="I190" s="3"/>
      <c r="L190" s="39"/>
      <c r="O190" s="3"/>
    </row>
    <row r="191" spans="1:15" ht="12.5" x14ac:dyDescent="0.25">
      <c r="A191" s="2"/>
      <c r="B191" s="11"/>
      <c r="D191" s="2"/>
      <c r="E191" s="3"/>
      <c r="I191" s="3"/>
      <c r="L191" s="39"/>
      <c r="O191" s="3"/>
    </row>
    <row r="192" spans="1:15" ht="12.5" x14ac:dyDescent="0.25">
      <c r="A192" s="2"/>
      <c r="B192" s="11"/>
      <c r="D192" s="2"/>
      <c r="E192" s="3"/>
      <c r="I192" s="3"/>
      <c r="L192" s="39"/>
      <c r="O192" s="3"/>
    </row>
    <row r="193" spans="1:15" ht="12.5" x14ac:dyDescent="0.25">
      <c r="A193" s="2"/>
      <c r="B193" s="11"/>
      <c r="D193" s="2"/>
      <c r="E193" s="3"/>
      <c r="I193" s="3"/>
      <c r="L193" s="39"/>
      <c r="O193" s="3"/>
    </row>
    <row r="194" spans="1:15" ht="12.5" x14ac:dyDescent="0.25">
      <c r="A194" s="2"/>
      <c r="B194" s="11"/>
      <c r="D194" s="2"/>
      <c r="E194" s="3"/>
      <c r="I194" s="3"/>
      <c r="L194" s="39"/>
      <c r="O194" s="3"/>
    </row>
    <row r="195" spans="1:15" ht="12.5" x14ac:dyDescent="0.25">
      <c r="A195" s="2"/>
      <c r="B195" s="11"/>
      <c r="D195" s="2"/>
      <c r="E195" s="3"/>
      <c r="I195" s="3"/>
      <c r="L195" s="39"/>
      <c r="O195" s="3"/>
    </row>
    <row r="196" spans="1:15" ht="12.5" x14ac:dyDescent="0.25">
      <c r="A196" s="2"/>
      <c r="B196" s="11"/>
      <c r="D196" s="2"/>
      <c r="E196" s="3"/>
      <c r="I196" s="3"/>
      <c r="L196" s="39"/>
      <c r="O196" s="3"/>
    </row>
    <row r="197" spans="1:15" ht="12.5" x14ac:dyDescent="0.25">
      <c r="A197" s="2"/>
      <c r="B197" s="11"/>
      <c r="D197" s="2"/>
      <c r="E197" s="3"/>
      <c r="I197" s="3"/>
      <c r="L197" s="39"/>
      <c r="O197" s="3"/>
    </row>
    <row r="198" spans="1:15" ht="12.5" x14ac:dyDescent="0.25">
      <c r="A198" s="2"/>
      <c r="B198" s="11"/>
      <c r="D198" s="2"/>
      <c r="E198" s="3"/>
      <c r="I198" s="3"/>
      <c r="L198" s="39"/>
      <c r="O198" s="3"/>
    </row>
    <row r="199" spans="1:15" ht="12.5" x14ac:dyDescent="0.25">
      <c r="A199" s="2"/>
      <c r="B199" s="11"/>
      <c r="D199" s="2"/>
      <c r="E199" s="3"/>
      <c r="I199" s="3"/>
      <c r="L199" s="39"/>
      <c r="O199" s="3"/>
    </row>
    <row r="200" spans="1:15" ht="12.5" x14ac:dyDescent="0.25">
      <c r="A200" s="2"/>
      <c r="B200" s="11"/>
      <c r="D200" s="2"/>
      <c r="E200" s="3"/>
      <c r="I200" s="3"/>
      <c r="L200" s="39"/>
      <c r="O200" s="3"/>
    </row>
    <row r="201" spans="1:15" ht="12.5" x14ac:dyDescent="0.25">
      <c r="A201" s="2"/>
      <c r="B201" s="11"/>
      <c r="D201" s="2"/>
      <c r="E201" s="3"/>
      <c r="I201" s="3"/>
      <c r="L201" s="39"/>
      <c r="O201" s="3"/>
    </row>
    <row r="202" spans="1:15" ht="12.5" x14ac:dyDescent="0.25">
      <c r="A202" s="2"/>
      <c r="B202" s="11"/>
      <c r="D202" s="2"/>
      <c r="E202" s="3"/>
      <c r="I202" s="3"/>
      <c r="L202" s="39"/>
      <c r="O202" s="3"/>
    </row>
    <row r="203" spans="1:15" ht="12.5" x14ac:dyDescent="0.25">
      <c r="A203" s="2"/>
      <c r="B203" s="11"/>
      <c r="D203" s="2"/>
      <c r="E203" s="3"/>
      <c r="I203" s="3"/>
      <c r="L203" s="39"/>
      <c r="O203" s="3"/>
    </row>
    <row r="204" spans="1:15" ht="12.5" x14ac:dyDescent="0.25">
      <c r="A204" s="2"/>
      <c r="B204" s="11"/>
      <c r="D204" s="2"/>
      <c r="E204" s="3"/>
      <c r="I204" s="3"/>
      <c r="L204" s="39"/>
      <c r="O204" s="3"/>
    </row>
    <row r="205" spans="1:15" ht="12.5" x14ac:dyDescent="0.25">
      <c r="A205" s="2"/>
      <c r="B205" s="11"/>
      <c r="D205" s="2"/>
      <c r="E205" s="3"/>
      <c r="I205" s="3"/>
      <c r="L205" s="39"/>
      <c r="O205" s="3"/>
    </row>
    <row r="206" spans="1:15" ht="12.5" x14ac:dyDescent="0.25">
      <c r="A206" s="2"/>
      <c r="B206" s="11"/>
      <c r="D206" s="2"/>
      <c r="E206" s="3"/>
      <c r="I206" s="3"/>
      <c r="L206" s="39"/>
      <c r="O206" s="3"/>
    </row>
    <row r="207" spans="1:15" ht="12.5" x14ac:dyDescent="0.25">
      <c r="A207" s="2"/>
      <c r="B207" s="11"/>
      <c r="D207" s="2"/>
      <c r="E207" s="3"/>
      <c r="I207" s="3"/>
      <c r="L207" s="39"/>
      <c r="O207" s="3"/>
    </row>
    <row r="208" spans="1:15" ht="12.5" x14ac:dyDescent="0.25">
      <c r="A208" s="2"/>
      <c r="B208" s="11"/>
      <c r="D208" s="2"/>
      <c r="E208" s="3"/>
      <c r="I208" s="3"/>
      <c r="L208" s="39"/>
      <c r="O208" s="3"/>
    </row>
    <row r="209" spans="1:15" ht="12.5" x14ac:dyDescent="0.25">
      <c r="A209" s="2"/>
      <c r="B209" s="11"/>
      <c r="D209" s="2"/>
      <c r="E209" s="3"/>
      <c r="I209" s="3"/>
      <c r="L209" s="39"/>
      <c r="O209" s="3"/>
    </row>
    <row r="210" spans="1:15" ht="12.5" x14ac:dyDescent="0.25">
      <c r="A210" s="2"/>
      <c r="B210" s="11"/>
      <c r="D210" s="2"/>
      <c r="E210" s="3"/>
      <c r="I210" s="3"/>
      <c r="L210" s="39"/>
      <c r="O210" s="3"/>
    </row>
    <row r="211" spans="1:15" ht="12.5" x14ac:dyDescent="0.25">
      <c r="A211" s="2"/>
      <c r="B211" s="11"/>
      <c r="D211" s="2"/>
      <c r="E211" s="3"/>
      <c r="I211" s="3"/>
      <c r="L211" s="39"/>
      <c r="O211" s="3"/>
    </row>
    <row r="212" spans="1:15" ht="12.5" x14ac:dyDescent="0.25">
      <c r="A212" s="2"/>
      <c r="B212" s="11"/>
      <c r="D212" s="2"/>
      <c r="E212" s="3"/>
      <c r="I212" s="3"/>
      <c r="L212" s="39"/>
      <c r="O212" s="3"/>
    </row>
    <row r="213" spans="1:15" ht="12.5" x14ac:dyDescent="0.25">
      <c r="A213" s="2"/>
      <c r="B213" s="11"/>
      <c r="D213" s="2"/>
      <c r="E213" s="3"/>
      <c r="I213" s="3"/>
      <c r="L213" s="39"/>
      <c r="O213" s="3"/>
    </row>
    <row r="214" spans="1:15" ht="12.5" x14ac:dyDescent="0.25">
      <c r="A214" s="2"/>
      <c r="B214" s="11"/>
      <c r="D214" s="2"/>
      <c r="E214" s="3"/>
      <c r="I214" s="3"/>
      <c r="L214" s="39"/>
      <c r="O214" s="3"/>
    </row>
    <row r="215" spans="1:15" ht="12.5" x14ac:dyDescent="0.25">
      <c r="A215" s="2"/>
      <c r="B215" s="11"/>
      <c r="D215" s="2"/>
      <c r="E215" s="3"/>
      <c r="I215" s="3"/>
      <c r="L215" s="39"/>
      <c r="O215" s="3"/>
    </row>
    <row r="216" spans="1:15" ht="12.5" x14ac:dyDescent="0.25">
      <c r="A216" s="2"/>
      <c r="B216" s="11"/>
      <c r="D216" s="2"/>
      <c r="E216" s="3"/>
      <c r="I216" s="3"/>
      <c r="L216" s="39"/>
      <c r="O216" s="3"/>
    </row>
    <row r="217" spans="1:15" ht="12.5" x14ac:dyDescent="0.25">
      <c r="A217" s="2"/>
      <c r="B217" s="11"/>
      <c r="D217" s="2"/>
      <c r="E217" s="3"/>
      <c r="I217" s="3"/>
      <c r="L217" s="39"/>
      <c r="O217" s="3"/>
    </row>
    <row r="218" spans="1:15" ht="12.5" x14ac:dyDescent="0.25">
      <c r="A218" s="2"/>
      <c r="B218" s="11"/>
      <c r="D218" s="2"/>
      <c r="E218" s="3"/>
      <c r="I218" s="3"/>
      <c r="L218" s="39"/>
      <c r="O218" s="3"/>
    </row>
    <row r="219" spans="1:15" ht="12.5" x14ac:dyDescent="0.25">
      <c r="A219" s="2"/>
      <c r="B219" s="11"/>
      <c r="D219" s="2"/>
      <c r="E219" s="3"/>
      <c r="I219" s="3"/>
      <c r="L219" s="39"/>
      <c r="O219" s="3"/>
    </row>
    <row r="220" spans="1:15" ht="12.5" x14ac:dyDescent="0.25">
      <c r="A220" s="2"/>
      <c r="B220" s="11"/>
      <c r="D220" s="2"/>
      <c r="E220" s="3"/>
      <c r="I220" s="3"/>
      <c r="L220" s="39"/>
      <c r="O220" s="3"/>
    </row>
    <row r="221" spans="1:15" ht="12.5" x14ac:dyDescent="0.25">
      <c r="A221" s="2"/>
      <c r="B221" s="11"/>
      <c r="D221" s="2"/>
      <c r="E221" s="3"/>
      <c r="I221" s="3"/>
      <c r="L221" s="39"/>
      <c r="O221" s="3"/>
    </row>
    <row r="222" spans="1:15" ht="12.5" x14ac:dyDescent="0.25">
      <c r="A222" s="2"/>
      <c r="B222" s="11"/>
      <c r="D222" s="2"/>
      <c r="E222" s="3"/>
      <c r="I222" s="3"/>
      <c r="L222" s="39"/>
      <c r="O222" s="3"/>
    </row>
    <row r="223" spans="1:15" ht="12.5" x14ac:dyDescent="0.25">
      <c r="A223" s="2"/>
      <c r="B223" s="11"/>
      <c r="D223" s="2"/>
      <c r="E223" s="3"/>
      <c r="I223" s="3"/>
      <c r="L223" s="39"/>
      <c r="O223" s="3"/>
    </row>
    <row r="224" spans="1:15" ht="12.5" x14ac:dyDescent="0.25">
      <c r="A224" s="2"/>
      <c r="B224" s="11"/>
      <c r="D224" s="2"/>
      <c r="E224" s="3"/>
      <c r="I224" s="3"/>
      <c r="L224" s="39"/>
      <c r="O224" s="3"/>
    </row>
    <row r="225" spans="1:15" ht="12.5" x14ac:dyDescent="0.25">
      <c r="A225" s="2"/>
      <c r="B225" s="11"/>
      <c r="D225" s="2"/>
      <c r="E225" s="3"/>
      <c r="I225" s="3"/>
      <c r="L225" s="39"/>
      <c r="O225" s="3"/>
    </row>
    <row r="226" spans="1:15" ht="12.5" x14ac:dyDescent="0.25">
      <c r="A226" s="2"/>
      <c r="B226" s="11"/>
      <c r="D226" s="2"/>
      <c r="E226" s="3"/>
      <c r="I226" s="3"/>
      <c r="L226" s="39"/>
      <c r="O226" s="3"/>
    </row>
    <row r="227" spans="1:15" ht="12.5" x14ac:dyDescent="0.25">
      <c r="A227" s="2"/>
      <c r="B227" s="11"/>
      <c r="D227" s="2"/>
      <c r="E227" s="3"/>
      <c r="I227" s="3"/>
      <c r="L227" s="39"/>
      <c r="O227" s="3"/>
    </row>
    <row r="228" spans="1:15" ht="12.5" x14ac:dyDescent="0.25">
      <c r="A228" s="2"/>
      <c r="B228" s="11"/>
      <c r="D228" s="2"/>
      <c r="E228" s="3"/>
      <c r="I228" s="3"/>
      <c r="L228" s="39"/>
      <c r="O228" s="3"/>
    </row>
    <row r="229" spans="1:15" ht="12.5" x14ac:dyDescent="0.25">
      <c r="A229" s="2"/>
      <c r="B229" s="11"/>
      <c r="D229" s="2"/>
      <c r="E229" s="3"/>
      <c r="I229" s="3"/>
      <c r="L229" s="39"/>
      <c r="O229" s="3"/>
    </row>
    <row r="230" spans="1:15" ht="12.5" x14ac:dyDescent="0.25">
      <c r="A230" s="2"/>
      <c r="B230" s="11"/>
      <c r="D230" s="2"/>
      <c r="E230" s="3"/>
      <c r="I230" s="3"/>
      <c r="L230" s="39"/>
      <c r="O230" s="3"/>
    </row>
    <row r="231" spans="1:15" ht="12.5" x14ac:dyDescent="0.25">
      <c r="A231" s="2"/>
      <c r="B231" s="11"/>
      <c r="D231" s="2"/>
      <c r="E231" s="3"/>
      <c r="I231" s="3"/>
      <c r="L231" s="39"/>
      <c r="O231" s="3"/>
    </row>
    <row r="232" spans="1:15" ht="12.5" x14ac:dyDescent="0.25">
      <c r="A232" s="2"/>
      <c r="B232" s="11"/>
      <c r="D232" s="2"/>
      <c r="E232" s="3"/>
      <c r="I232" s="3"/>
      <c r="L232" s="39"/>
      <c r="O232" s="3"/>
    </row>
    <row r="233" spans="1:15" ht="12.5" x14ac:dyDescent="0.25">
      <c r="A233" s="2"/>
      <c r="B233" s="11"/>
      <c r="D233" s="2"/>
      <c r="E233" s="3"/>
      <c r="I233" s="3"/>
      <c r="L233" s="39"/>
      <c r="O233" s="3"/>
    </row>
    <row r="234" spans="1:15" ht="12.5" x14ac:dyDescent="0.25">
      <c r="A234" s="2"/>
      <c r="B234" s="11"/>
      <c r="D234" s="2"/>
      <c r="E234" s="3"/>
      <c r="I234" s="3"/>
      <c r="L234" s="39"/>
      <c r="O234" s="3"/>
    </row>
    <row r="235" spans="1:15" ht="12.5" x14ac:dyDescent="0.25">
      <c r="A235" s="2"/>
      <c r="B235" s="11"/>
      <c r="D235" s="2"/>
      <c r="E235" s="3"/>
      <c r="I235" s="3"/>
      <c r="L235" s="39"/>
      <c r="O235" s="3"/>
    </row>
    <row r="236" spans="1:15" ht="12.5" x14ac:dyDescent="0.25">
      <c r="A236" s="2"/>
      <c r="B236" s="11"/>
      <c r="D236" s="2"/>
      <c r="E236" s="3"/>
      <c r="I236" s="3"/>
      <c r="L236" s="39"/>
      <c r="O236" s="3"/>
    </row>
    <row r="237" spans="1:15" ht="12.5" x14ac:dyDescent="0.25">
      <c r="A237" s="2"/>
      <c r="B237" s="11"/>
      <c r="D237" s="2"/>
      <c r="E237" s="3"/>
      <c r="I237" s="3"/>
      <c r="L237" s="39"/>
      <c r="O237" s="3"/>
    </row>
    <row r="238" spans="1:15" ht="12.5" x14ac:dyDescent="0.25">
      <c r="A238" s="2"/>
      <c r="B238" s="11"/>
      <c r="D238" s="2"/>
      <c r="E238" s="3"/>
      <c r="I238" s="3"/>
      <c r="L238" s="39"/>
      <c r="O238" s="3"/>
    </row>
    <row r="239" spans="1:15" ht="12.5" x14ac:dyDescent="0.25">
      <c r="A239" s="2"/>
      <c r="B239" s="11"/>
      <c r="D239" s="2"/>
      <c r="E239" s="3"/>
      <c r="I239" s="3"/>
      <c r="L239" s="39"/>
      <c r="O239" s="3"/>
    </row>
    <row r="240" spans="1:15" ht="12.5" x14ac:dyDescent="0.25">
      <c r="A240" s="2"/>
      <c r="B240" s="11"/>
      <c r="D240" s="2"/>
      <c r="E240" s="3"/>
      <c r="I240" s="3"/>
      <c r="L240" s="39"/>
      <c r="O240" s="3"/>
    </row>
    <row r="241" spans="1:15" ht="12.5" x14ac:dyDescent="0.25">
      <c r="A241" s="2"/>
      <c r="B241" s="11"/>
      <c r="D241" s="2"/>
      <c r="E241" s="3"/>
      <c r="I241" s="3"/>
      <c r="L241" s="39"/>
      <c r="O241" s="3"/>
    </row>
    <row r="242" spans="1:15" ht="12.5" x14ac:dyDescent="0.25">
      <c r="A242" s="2"/>
      <c r="B242" s="11"/>
      <c r="D242" s="2"/>
      <c r="E242" s="3"/>
      <c r="I242" s="3"/>
      <c r="L242" s="39"/>
      <c r="O242" s="3"/>
    </row>
    <row r="243" spans="1:15" ht="12.5" x14ac:dyDescent="0.25">
      <c r="A243" s="2"/>
      <c r="B243" s="11"/>
      <c r="D243" s="2"/>
      <c r="E243" s="3"/>
      <c r="I243" s="3"/>
      <c r="L243" s="39"/>
      <c r="O243" s="3"/>
    </row>
    <row r="244" spans="1:15" ht="12.5" x14ac:dyDescent="0.25">
      <c r="A244" s="2"/>
      <c r="B244" s="11"/>
      <c r="D244" s="2"/>
      <c r="E244" s="3"/>
      <c r="I244" s="3"/>
      <c r="L244" s="39"/>
      <c r="O244" s="3"/>
    </row>
    <row r="245" spans="1:15" ht="12.5" x14ac:dyDescent="0.25">
      <c r="A245" s="2"/>
      <c r="B245" s="11"/>
      <c r="D245" s="2"/>
      <c r="E245" s="3"/>
      <c r="I245" s="3"/>
      <c r="L245" s="39"/>
      <c r="O245" s="3"/>
    </row>
    <row r="246" spans="1:15" ht="12.5" x14ac:dyDescent="0.25">
      <c r="A246" s="2"/>
      <c r="B246" s="11"/>
      <c r="D246" s="2"/>
      <c r="E246" s="3"/>
      <c r="I246" s="3"/>
      <c r="L246" s="39"/>
      <c r="O246" s="3"/>
    </row>
    <row r="247" spans="1:15" ht="12.5" x14ac:dyDescent="0.25">
      <c r="A247" s="2"/>
      <c r="B247" s="11"/>
      <c r="D247" s="2"/>
      <c r="E247" s="3"/>
      <c r="I247" s="3"/>
      <c r="L247" s="39"/>
      <c r="O247" s="3"/>
    </row>
    <row r="248" spans="1:15" ht="12.5" x14ac:dyDescent="0.25">
      <c r="A248" s="2"/>
      <c r="B248" s="11"/>
      <c r="D248" s="2"/>
      <c r="E248" s="3"/>
      <c r="I248" s="3"/>
      <c r="L248" s="39"/>
      <c r="O248" s="3"/>
    </row>
    <row r="249" spans="1:15" ht="12.5" x14ac:dyDescent="0.25">
      <c r="A249" s="2"/>
      <c r="B249" s="11"/>
      <c r="D249" s="2"/>
      <c r="E249" s="3"/>
      <c r="I249" s="3"/>
      <c r="L249" s="39"/>
      <c r="O249" s="3"/>
    </row>
    <row r="250" spans="1:15" ht="12.5" x14ac:dyDescent="0.25">
      <c r="A250" s="2"/>
      <c r="B250" s="11"/>
      <c r="D250" s="2"/>
      <c r="E250" s="3"/>
      <c r="I250" s="3"/>
      <c r="L250" s="39"/>
      <c r="O250" s="3"/>
    </row>
    <row r="251" spans="1:15" ht="12.5" x14ac:dyDescent="0.25">
      <c r="A251" s="2"/>
      <c r="B251" s="11"/>
      <c r="D251" s="2"/>
      <c r="E251" s="3"/>
      <c r="I251" s="3"/>
      <c r="L251" s="39"/>
      <c r="O251" s="3"/>
    </row>
    <row r="252" spans="1:15" ht="12.5" x14ac:dyDescent="0.25">
      <c r="A252" s="2"/>
      <c r="B252" s="11"/>
      <c r="D252" s="2"/>
      <c r="E252" s="3"/>
      <c r="I252" s="3"/>
      <c r="L252" s="39"/>
      <c r="O252" s="3"/>
    </row>
    <row r="253" spans="1:15" ht="12.5" x14ac:dyDescent="0.25">
      <c r="A253" s="2"/>
      <c r="B253" s="11"/>
      <c r="D253" s="2"/>
      <c r="E253" s="3"/>
      <c r="I253" s="3"/>
      <c r="L253" s="39"/>
      <c r="O253" s="3"/>
    </row>
    <row r="254" spans="1:15" ht="12.5" x14ac:dyDescent="0.25">
      <c r="A254" s="2"/>
      <c r="B254" s="11"/>
      <c r="D254" s="2"/>
      <c r="E254" s="3"/>
      <c r="I254" s="3"/>
      <c r="L254" s="39"/>
      <c r="O254" s="3"/>
    </row>
    <row r="255" spans="1:15" ht="12.5" x14ac:dyDescent="0.25">
      <c r="A255" s="2"/>
      <c r="B255" s="11"/>
      <c r="D255" s="2"/>
      <c r="E255" s="3"/>
      <c r="I255" s="3"/>
      <c r="L255" s="39"/>
      <c r="O255" s="3"/>
    </row>
    <row r="256" spans="1:15" ht="12.5" x14ac:dyDescent="0.25">
      <c r="A256" s="2"/>
      <c r="B256" s="11"/>
      <c r="D256" s="2"/>
      <c r="E256" s="3"/>
      <c r="I256" s="3"/>
      <c r="L256" s="39"/>
      <c r="O256" s="3"/>
    </row>
    <row r="257" spans="1:15" ht="12.5" x14ac:dyDescent="0.25">
      <c r="A257" s="2"/>
      <c r="B257" s="11"/>
      <c r="D257" s="2"/>
      <c r="E257" s="3"/>
      <c r="I257" s="3"/>
      <c r="L257" s="39"/>
      <c r="O257" s="3"/>
    </row>
    <row r="258" spans="1:15" ht="12.5" x14ac:dyDescent="0.25">
      <c r="A258" s="2"/>
      <c r="B258" s="11"/>
      <c r="D258" s="2"/>
      <c r="E258" s="3"/>
      <c r="I258" s="3"/>
      <c r="L258" s="39"/>
      <c r="O258" s="3"/>
    </row>
    <row r="259" spans="1:15" ht="12.5" x14ac:dyDescent="0.25">
      <c r="A259" s="2"/>
      <c r="B259" s="11"/>
      <c r="D259" s="2"/>
      <c r="E259" s="3"/>
      <c r="I259" s="3"/>
      <c r="L259" s="39"/>
      <c r="O259" s="3"/>
    </row>
    <row r="260" spans="1:15" ht="12.5" x14ac:dyDescent="0.25">
      <c r="A260" s="2"/>
      <c r="B260" s="11"/>
      <c r="D260" s="2"/>
      <c r="E260" s="3"/>
      <c r="I260" s="3"/>
      <c r="L260" s="39"/>
      <c r="O260" s="3"/>
    </row>
    <row r="261" spans="1:15" ht="12.5" x14ac:dyDescent="0.25">
      <c r="A261" s="2"/>
      <c r="B261" s="11"/>
      <c r="D261" s="2"/>
      <c r="E261" s="3"/>
      <c r="I261" s="3"/>
      <c r="L261" s="39"/>
      <c r="O261" s="3"/>
    </row>
    <row r="262" spans="1:15" ht="12.5" x14ac:dyDescent="0.25">
      <c r="A262" s="2"/>
      <c r="B262" s="11"/>
      <c r="D262" s="2"/>
      <c r="E262" s="3"/>
      <c r="I262" s="3"/>
      <c r="L262" s="39"/>
      <c r="O262" s="3"/>
    </row>
    <row r="263" spans="1:15" ht="12.5" x14ac:dyDescent="0.25">
      <c r="A263" s="2"/>
      <c r="B263" s="11"/>
      <c r="D263" s="2"/>
      <c r="E263" s="3"/>
      <c r="I263" s="3"/>
      <c r="L263" s="39"/>
      <c r="O263" s="3"/>
    </row>
    <row r="264" spans="1:15" ht="12.5" x14ac:dyDescent="0.25">
      <c r="A264" s="2"/>
      <c r="B264" s="11"/>
      <c r="D264" s="2"/>
      <c r="E264" s="3"/>
      <c r="I264" s="3"/>
      <c r="L264" s="39"/>
      <c r="O264" s="3"/>
    </row>
    <row r="265" spans="1:15" ht="12.5" x14ac:dyDescent="0.25">
      <c r="A265" s="2"/>
      <c r="B265" s="11"/>
      <c r="D265" s="2"/>
      <c r="E265" s="3"/>
      <c r="I265" s="3"/>
      <c r="L265" s="39"/>
      <c r="O265" s="3"/>
    </row>
    <row r="266" spans="1:15" ht="12.5" x14ac:dyDescent="0.25">
      <c r="A266" s="2"/>
      <c r="B266" s="11"/>
      <c r="D266" s="2"/>
      <c r="E266" s="3"/>
      <c r="I266" s="3"/>
      <c r="L266" s="39"/>
      <c r="O266" s="3"/>
    </row>
    <row r="267" spans="1:15" ht="12.5" x14ac:dyDescent="0.25">
      <c r="A267" s="2"/>
      <c r="B267" s="11"/>
      <c r="D267" s="2"/>
      <c r="E267" s="3"/>
      <c r="I267" s="3"/>
      <c r="L267" s="39"/>
      <c r="O267" s="3"/>
    </row>
    <row r="268" spans="1:15" ht="12.5" x14ac:dyDescent="0.25">
      <c r="A268" s="2"/>
      <c r="B268" s="11"/>
      <c r="D268" s="2"/>
      <c r="E268" s="3"/>
      <c r="I268" s="3"/>
      <c r="L268" s="39"/>
      <c r="O268" s="3"/>
    </row>
    <row r="269" spans="1:15" ht="12.5" x14ac:dyDescent="0.25">
      <c r="A269" s="2"/>
      <c r="B269" s="11"/>
      <c r="D269" s="2"/>
      <c r="E269" s="3"/>
      <c r="I269" s="3"/>
      <c r="L269" s="39"/>
      <c r="O269" s="3"/>
    </row>
    <row r="270" spans="1:15" ht="12.5" x14ac:dyDescent="0.25">
      <c r="A270" s="2"/>
      <c r="B270" s="11"/>
      <c r="D270" s="2"/>
      <c r="E270" s="3"/>
      <c r="I270" s="3"/>
      <c r="L270" s="39"/>
      <c r="O270" s="3"/>
    </row>
    <row r="271" spans="1:15" ht="12.5" x14ac:dyDescent="0.25">
      <c r="A271" s="2"/>
      <c r="B271" s="11"/>
      <c r="D271" s="2"/>
      <c r="E271" s="3"/>
      <c r="I271" s="3"/>
      <c r="L271" s="39"/>
      <c r="O271" s="3"/>
    </row>
    <row r="272" spans="1:15" ht="12.5" x14ac:dyDescent="0.25">
      <c r="A272" s="2"/>
      <c r="B272" s="11"/>
      <c r="D272" s="2"/>
      <c r="E272" s="3"/>
      <c r="I272" s="3"/>
      <c r="L272" s="39"/>
      <c r="O272" s="3"/>
    </row>
    <row r="273" spans="1:15" ht="12.5" x14ac:dyDescent="0.25">
      <c r="A273" s="2"/>
      <c r="B273" s="11"/>
      <c r="D273" s="2"/>
      <c r="E273" s="3"/>
      <c r="I273" s="3"/>
      <c r="L273" s="39"/>
      <c r="O273" s="3"/>
    </row>
    <row r="274" spans="1:15" ht="12.5" x14ac:dyDescent="0.25">
      <c r="A274" s="2"/>
      <c r="B274" s="11"/>
      <c r="D274" s="2"/>
      <c r="E274" s="3"/>
      <c r="I274" s="3"/>
      <c r="L274" s="39"/>
      <c r="O274" s="3"/>
    </row>
    <row r="275" spans="1:15" ht="12.5" x14ac:dyDescent="0.25">
      <c r="A275" s="2"/>
      <c r="B275" s="11"/>
      <c r="D275" s="2"/>
      <c r="E275" s="3"/>
      <c r="I275" s="3"/>
      <c r="L275" s="39"/>
      <c r="O275" s="3"/>
    </row>
    <row r="276" spans="1:15" ht="12.5" x14ac:dyDescent="0.25">
      <c r="A276" s="2"/>
      <c r="B276" s="11"/>
      <c r="D276" s="2"/>
      <c r="E276" s="3"/>
      <c r="I276" s="3"/>
      <c r="L276" s="39"/>
      <c r="O276" s="3"/>
    </row>
    <row r="277" spans="1:15" ht="12.5" x14ac:dyDescent="0.25">
      <c r="A277" s="2"/>
      <c r="B277" s="11"/>
      <c r="D277" s="2"/>
      <c r="E277" s="3"/>
      <c r="I277" s="3"/>
      <c r="L277" s="39"/>
      <c r="O277" s="3"/>
    </row>
    <row r="278" spans="1:15" ht="12.5" x14ac:dyDescent="0.25">
      <c r="A278" s="2"/>
      <c r="B278" s="11"/>
      <c r="D278" s="2"/>
      <c r="E278" s="3"/>
      <c r="I278" s="3"/>
      <c r="L278" s="39"/>
      <c r="O278" s="3"/>
    </row>
    <row r="279" spans="1:15" ht="12.5" x14ac:dyDescent="0.25">
      <c r="A279" s="2"/>
      <c r="B279" s="11"/>
      <c r="D279" s="2"/>
      <c r="E279" s="3"/>
      <c r="I279" s="3"/>
      <c r="L279" s="39"/>
      <c r="O279" s="3"/>
    </row>
    <row r="280" spans="1:15" ht="12.5" x14ac:dyDescent="0.25">
      <c r="A280" s="2"/>
      <c r="B280" s="11"/>
      <c r="D280" s="2"/>
      <c r="E280" s="3"/>
      <c r="I280" s="3"/>
      <c r="L280" s="39"/>
      <c r="O280" s="3"/>
    </row>
    <row r="281" spans="1:15" ht="12.5" x14ac:dyDescent="0.25">
      <c r="A281" s="2"/>
      <c r="B281" s="11"/>
      <c r="D281" s="2"/>
      <c r="E281" s="3"/>
      <c r="I281" s="3"/>
      <c r="L281" s="39"/>
      <c r="O281" s="3"/>
    </row>
    <row r="282" spans="1:15" ht="12.5" x14ac:dyDescent="0.25">
      <c r="A282" s="2"/>
      <c r="B282" s="11"/>
      <c r="D282" s="2"/>
      <c r="E282" s="3"/>
      <c r="I282" s="3"/>
      <c r="L282" s="39"/>
      <c r="O282" s="3"/>
    </row>
    <row r="283" spans="1:15" ht="12.5" x14ac:dyDescent="0.25">
      <c r="A283" s="2"/>
      <c r="B283" s="11"/>
      <c r="D283" s="2"/>
      <c r="E283" s="3"/>
      <c r="I283" s="3"/>
      <c r="L283" s="39"/>
      <c r="O283" s="3"/>
    </row>
    <row r="284" spans="1:15" ht="12.5" x14ac:dyDescent="0.25">
      <c r="A284" s="2"/>
      <c r="B284" s="11"/>
      <c r="D284" s="2"/>
      <c r="E284" s="3"/>
      <c r="I284" s="3"/>
      <c r="L284" s="39"/>
      <c r="O284" s="3"/>
    </row>
    <row r="285" spans="1:15" ht="12.5" x14ac:dyDescent="0.25">
      <c r="A285" s="2"/>
      <c r="B285" s="11"/>
      <c r="D285" s="2"/>
      <c r="E285" s="3"/>
      <c r="I285" s="3"/>
      <c r="L285" s="39"/>
      <c r="O285" s="3"/>
    </row>
    <row r="286" spans="1:15" ht="12.5" x14ac:dyDescent="0.25">
      <c r="A286" s="2"/>
      <c r="B286" s="11"/>
      <c r="D286" s="2"/>
      <c r="E286" s="3"/>
      <c r="I286" s="3"/>
      <c r="L286" s="39"/>
      <c r="O286" s="3"/>
    </row>
    <row r="287" spans="1:15" ht="12.5" x14ac:dyDescent="0.25">
      <c r="A287" s="2"/>
      <c r="B287" s="11"/>
      <c r="D287" s="2"/>
      <c r="E287" s="3"/>
      <c r="I287" s="3"/>
      <c r="L287" s="39"/>
      <c r="O287" s="3"/>
    </row>
    <row r="288" spans="1:15" ht="12.5" x14ac:dyDescent="0.25">
      <c r="A288" s="2"/>
      <c r="B288" s="11"/>
      <c r="D288" s="2"/>
      <c r="E288" s="3"/>
      <c r="I288" s="3"/>
      <c r="L288" s="39"/>
      <c r="O288" s="3"/>
    </row>
    <row r="289" spans="1:15" ht="12.5" x14ac:dyDescent="0.25">
      <c r="A289" s="2"/>
      <c r="B289" s="11"/>
      <c r="D289" s="2"/>
      <c r="E289" s="3"/>
      <c r="I289" s="3"/>
      <c r="L289" s="39"/>
      <c r="O289" s="3"/>
    </row>
    <row r="290" spans="1:15" ht="12.5" x14ac:dyDescent="0.25">
      <c r="A290" s="2"/>
      <c r="B290" s="11"/>
      <c r="D290" s="2"/>
      <c r="E290" s="3"/>
      <c r="I290" s="3"/>
      <c r="L290" s="39"/>
      <c r="O290" s="3"/>
    </row>
    <row r="291" spans="1:15" ht="12.5" x14ac:dyDescent="0.25">
      <c r="A291" s="2"/>
      <c r="B291" s="11"/>
      <c r="D291" s="2"/>
      <c r="E291" s="3"/>
      <c r="I291" s="3"/>
      <c r="L291" s="39"/>
      <c r="O291" s="3"/>
    </row>
    <row r="292" spans="1:15" ht="12.5" x14ac:dyDescent="0.25">
      <c r="A292" s="2"/>
      <c r="B292" s="11"/>
      <c r="D292" s="2"/>
      <c r="E292" s="3"/>
      <c r="I292" s="3"/>
      <c r="L292" s="39"/>
      <c r="O292" s="3"/>
    </row>
    <row r="293" spans="1:15" ht="12.5" x14ac:dyDescent="0.25">
      <c r="A293" s="2"/>
      <c r="B293" s="11"/>
      <c r="D293" s="2"/>
      <c r="E293" s="3"/>
      <c r="I293" s="3"/>
      <c r="L293" s="39"/>
      <c r="O293" s="3"/>
    </row>
    <row r="294" spans="1:15" ht="12.5" x14ac:dyDescent="0.25">
      <c r="A294" s="2"/>
      <c r="B294" s="11"/>
      <c r="D294" s="2"/>
      <c r="E294" s="3"/>
      <c r="I294" s="3"/>
      <c r="L294" s="39"/>
      <c r="O294" s="3"/>
    </row>
    <row r="295" spans="1:15" ht="12.5" x14ac:dyDescent="0.25">
      <c r="A295" s="2"/>
      <c r="B295" s="11"/>
      <c r="D295" s="2"/>
      <c r="E295" s="3"/>
      <c r="I295" s="3"/>
      <c r="L295" s="39"/>
      <c r="O295" s="3"/>
    </row>
    <row r="296" spans="1:15" ht="12.5" x14ac:dyDescent="0.25">
      <c r="A296" s="2"/>
      <c r="B296" s="11"/>
      <c r="D296" s="2"/>
      <c r="E296" s="3"/>
      <c r="I296" s="3"/>
      <c r="L296" s="39"/>
      <c r="O296" s="3"/>
    </row>
    <row r="297" spans="1:15" ht="12.5" x14ac:dyDescent="0.25">
      <c r="A297" s="2"/>
      <c r="B297" s="11"/>
      <c r="D297" s="2"/>
      <c r="E297" s="3"/>
      <c r="I297" s="3"/>
      <c r="L297" s="39"/>
      <c r="O297" s="3"/>
    </row>
    <row r="298" spans="1:15" ht="12.5" x14ac:dyDescent="0.25">
      <c r="A298" s="2"/>
      <c r="B298" s="11"/>
      <c r="D298" s="2"/>
      <c r="E298" s="3"/>
      <c r="I298" s="3"/>
      <c r="L298" s="39"/>
      <c r="O298" s="3"/>
    </row>
    <row r="299" spans="1:15" ht="12.5" x14ac:dyDescent="0.25">
      <c r="A299" s="2"/>
      <c r="B299" s="11"/>
      <c r="D299" s="2"/>
      <c r="E299" s="3"/>
      <c r="I299" s="3"/>
      <c r="L299" s="39"/>
      <c r="O299" s="3"/>
    </row>
    <row r="300" spans="1:15" ht="12.5" x14ac:dyDescent="0.25">
      <c r="A300" s="2"/>
      <c r="B300" s="11"/>
      <c r="D300" s="2"/>
      <c r="E300" s="3"/>
      <c r="I300" s="3"/>
      <c r="L300" s="39"/>
      <c r="O300" s="3"/>
    </row>
    <row r="301" spans="1:15" ht="12.5" x14ac:dyDescent="0.25">
      <c r="A301" s="2"/>
      <c r="B301" s="11"/>
      <c r="D301" s="2"/>
      <c r="E301" s="3"/>
      <c r="I301" s="3"/>
      <c r="L301" s="39"/>
      <c r="O301" s="3"/>
    </row>
    <row r="302" spans="1:15" ht="12.5" x14ac:dyDescent="0.25">
      <c r="A302" s="2"/>
      <c r="B302" s="11"/>
      <c r="D302" s="2"/>
      <c r="E302" s="3"/>
      <c r="I302" s="3"/>
      <c r="L302" s="39"/>
      <c r="O302" s="3"/>
    </row>
    <row r="303" spans="1:15" ht="12.5" x14ac:dyDescent="0.25">
      <c r="A303" s="2"/>
      <c r="B303" s="11"/>
      <c r="D303" s="2"/>
      <c r="E303" s="3"/>
      <c r="I303" s="3"/>
      <c r="L303" s="39"/>
      <c r="O303" s="3"/>
    </row>
    <row r="304" spans="1:15" ht="12.5" x14ac:dyDescent="0.25">
      <c r="A304" s="2"/>
      <c r="B304" s="11"/>
      <c r="D304" s="2"/>
      <c r="E304" s="3"/>
      <c r="I304" s="3"/>
      <c r="L304" s="39"/>
      <c r="O304" s="3"/>
    </row>
    <row r="305" spans="1:15" ht="12.5" x14ac:dyDescent="0.25">
      <c r="A305" s="2"/>
      <c r="B305" s="11"/>
      <c r="D305" s="2"/>
      <c r="E305" s="3"/>
      <c r="I305" s="3"/>
      <c r="L305" s="39"/>
      <c r="O305" s="3"/>
    </row>
    <row r="306" spans="1:15" ht="12.5" x14ac:dyDescent="0.25">
      <c r="A306" s="2"/>
      <c r="B306" s="11"/>
      <c r="D306" s="2"/>
      <c r="E306" s="3"/>
      <c r="I306" s="3"/>
      <c r="L306" s="39"/>
      <c r="O306" s="3"/>
    </row>
    <row r="307" spans="1:15" ht="12.5" x14ac:dyDescent="0.25">
      <c r="A307" s="2"/>
      <c r="B307" s="11"/>
      <c r="D307" s="2"/>
      <c r="E307" s="3"/>
      <c r="I307" s="3"/>
      <c r="L307" s="39"/>
      <c r="O307" s="3"/>
    </row>
    <row r="308" spans="1:15" ht="12.5" x14ac:dyDescent="0.25">
      <c r="A308" s="2"/>
      <c r="B308" s="11"/>
      <c r="D308" s="2"/>
      <c r="E308" s="3"/>
      <c r="I308" s="3"/>
      <c r="L308" s="39"/>
      <c r="O308" s="3"/>
    </row>
    <row r="309" spans="1:15" ht="12.5" x14ac:dyDescent="0.25">
      <c r="A309" s="2"/>
      <c r="B309" s="11"/>
      <c r="D309" s="2"/>
      <c r="E309" s="3"/>
      <c r="I309" s="3"/>
      <c r="L309" s="39"/>
      <c r="O309" s="3"/>
    </row>
    <row r="310" spans="1:15" ht="12.5" x14ac:dyDescent="0.25">
      <c r="A310" s="2"/>
      <c r="B310" s="11"/>
      <c r="D310" s="2"/>
      <c r="E310" s="3"/>
      <c r="I310" s="3"/>
      <c r="L310" s="39"/>
      <c r="O310" s="3"/>
    </row>
    <row r="311" spans="1:15" ht="12.5" x14ac:dyDescent="0.25">
      <c r="A311" s="2"/>
      <c r="B311" s="11"/>
      <c r="D311" s="2"/>
      <c r="E311" s="3"/>
      <c r="I311" s="3"/>
      <c r="L311" s="39"/>
      <c r="O311" s="3"/>
    </row>
    <row r="312" spans="1:15" ht="12.5" x14ac:dyDescent="0.25">
      <c r="A312" s="2"/>
      <c r="B312" s="11"/>
      <c r="D312" s="2"/>
      <c r="E312" s="3"/>
      <c r="I312" s="3"/>
      <c r="L312" s="39"/>
      <c r="O312" s="3"/>
    </row>
    <row r="313" spans="1:15" ht="12.5" x14ac:dyDescent="0.25">
      <c r="A313" s="2"/>
      <c r="B313" s="11"/>
      <c r="D313" s="2"/>
      <c r="E313" s="3"/>
      <c r="I313" s="3"/>
      <c r="L313" s="39"/>
      <c r="O313" s="3"/>
    </row>
    <row r="314" spans="1:15" ht="12.5" x14ac:dyDescent="0.25">
      <c r="A314" s="2"/>
      <c r="B314" s="11"/>
      <c r="D314" s="2"/>
      <c r="E314" s="3"/>
      <c r="I314" s="3"/>
      <c r="L314" s="39"/>
      <c r="O314" s="3"/>
    </row>
    <row r="315" spans="1:15" ht="12.5" x14ac:dyDescent="0.25">
      <c r="A315" s="2"/>
      <c r="B315" s="11"/>
      <c r="D315" s="2"/>
      <c r="E315" s="3"/>
      <c r="I315" s="3"/>
      <c r="L315" s="39"/>
      <c r="O315" s="3"/>
    </row>
    <row r="316" spans="1:15" ht="12.5" x14ac:dyDescent="0.25">
      <c r="A316" s="2"/>
      <c r="B316" s="11"/>
      <c r="D316" s="2"/>
      <c r="E316" s="3"/>
      <c r="I316" s="3"/>
      <c r="L316" s="39"/>
      <c r="O316" s="3"/>
    </row>
    <row r="317" spans="1:15" ht="12.5" x14ac:dyDescent="0.25">
      <c r="A317" s="2"/>
      <c r="B317" s="11"/>
      <c r="D317" s="2"/>
      <c r="E317" s="3"/>
      <c r="I317" s="3"/>
      <c r="L317" s="39"/>
      <c r="O317" s="3"/>
    </row>
    <row r="318" spans="1:15" ht="12.5" x14ac:dyDescent="0.25">
      <c r="A318" s="2"/>
      <c r="B318" s="11"/>
      <c r="D318" s="2"/>
      <c r="E318" s="3"/>
      <c r="I318" s="3"/>
      <c r="L318" s="39"/>
      <c r="O318" s="3"/>
    </row>
    <row r="319" spans="1:15" ht="12.5" x14ac:dyDescent="0.25">
      <c r="A319" s="2"/>
      <c r="B319" s="11"/>
      <c r="D319" s="2"/>
      <c r="E319" s="3"/>
      <c r="I319" s="3"/>
      <c r="L319" s="39"/>
      <c r="O319" s="3"/>
    </row>
    <row r="320" spans="1:15" ht="12.5" x14ac:dyDescent="0.25">
      <c r="A320" s="2"/>
      <c r="B320" s="11"/>
      <c r="D320" s="2"/>
      <c r="E320" s="3"/>
      <c r="I320" s="3"/>
      <c r="L320" s="39"/>
      <c r="O320" s="3"/>
    </row>
    <row r="321" spans="1:15" ht="12.5" x14ac:dyDescent="0.25">
      <c r="A321" s="2"/>
      <c r="B321" s="11"/>
      <c r="D321" s="2"/>
      <c r="E321" s="3"/>
      <c r="I321" s="3"/>
      <c r="L321" s="39"/>
      <c r="O321" s="3"/>
    </row>
    <row r="322" spans="1:15" ht="12.5" x14ac:dyDescent="0.25">
      <c r="A322" s="2"/>
      <c r="B322" s="11"/>
      <c r="D322" s="2"/>
      <c r="E322" s="3"/>
      <c r="I322" s="3"/>
      <c r="L322" s="39"/>
      <c r="O322" s="3"/>
    </row>
    <row r="323" spans="1:15" ht="12.5" x14ac:dyDescent="0.25">
      <c r="A323" s="2"/>
      <c r="B323" s="11"/>
      <c r="D323" s="2"/>
      <c r="E323" s="3"/>
      <c r="I323" s="3"/>
      <c r="L323" s="39"/>
      <c r="O323" s="3"/>
    </row>
    <row r="324" spans="1:15" ht="12.5" x14ac:dyDescent="0.25">
      <c r="A324" s="2"/>
      <c r="B324" s="11"/>
      <c r="D324" s="2"/>
      <c r="E324" s="3"/>
      <c r="I324" s="3"/>
      <c r="L324" s="39"/>
      <c r="O324" s="3"/>
    </row>
    <row r="325" spans="1:15" ht="12.5" x14ac:dyDescent="0.25">
      <c r="A325" s="2"/>
      <c r="B325" s="11"/>
      <c r="D325" s="2"/>
      <c r="E325" s="3"/>
      <c r="I325" s="3"/>
      <c r="L325" s="39"/>
      <c r="O325" s="3"/>
    </row>
    <row r="326" spans="1:15" ht="12.5" x14ac:dyDescent="0.25">
      <c r="A326" s="2"/>
      <c r="B326" s="11"/>
      <c r="D326" s="2"/>
      <c r="E326" s="3"/>
      <c r="I326" s="3"/>
      <c r="L326" s="39"/>
      <c r="O326" s="3"/>
    </row>
    <row r="327" spans="1:15" ht="12.5" x14ac:dyDescent="0.25">
      <c r="A327" s="2"/>
      <c r="B327" s="11"/>
      <c r="D327" s="2"/>
      <c r="E327" s="3"/>
      <c r="I327" s="3"/>
      <c r="L327" s="39"/>
      <c r="O327" s="3"/>
    </row>
    <row r="328" spans="1:15" ht="12.5" x14ac:dyDescent="0.25">
      <c r="A328" s="2"/>
      <c r="B328" s="11"/>
      <c r="D328" s="2"/>
      <c r="E328" s="3"/>
      <c r="I328" s="3"/>
      <c r="L328" s="39"/>
      <c r="O328" s="3"/>
    </row>
    <row r="329" spans="1:15" ht="12.5" x14ac:dyDescent="0.25">
      <c r="A329" s="2"/>
      <c r="B329" s="11"/>
      <c r="D329" s="2"/>
      <c r="E329" s="3"/>
      <c r="I329" s="3"/>
      <c r="L329" s="39"/>
      <c r="O329" s="3"/>
    </row>
    <row r="330" spans="1:15" ht="12.5" x14ac:dyDescent="0.25">
      <c r="A330" s="2"/>
      <c r="B330" s="11"/>
      <c r="D330" s="2"/>
      <c r="E330" s="3"/>
      <c r="I330" s="3"/>
      <c r="L330" s="39"/>
      <c r="O330" s="3"/>
    </row>
    <row r="331" spans="1:15" ht="12.5" x14ac:dyDescent="0.25">
      <c r="A331" s="2"/>
      <c r="B331" s="11"/>
      <c r="D331" s="2"/>
      <c r="E331" s="3"/>
      <c r="I331" s="3"/>
      <c r="L331" s="39"/>
      <c r="O331" s="3"/>
    </row>
    <row r="332" spans="1:15" ht="12.5" x14ac:dyDescent="0.25">
      <c r="A332" s="2"/>
      <c r="B332" s="11"/>
      <c r="D332" s="2"/>
      <c r="E332" s="3"/>
      <c r="I332" s="3"/>
      <c r="L332" s="39"/>
      <c r="O332" s="3"/>
    </row>
    <row r="333" spans="1:15" ht="12.5" x14ac:dyDescent="0.25">
      <c r="A333" s="2"/>
      <c r="B333" s="11"/>
      <c r="D333" s="2"/>
      <c r="E333" s="3"/>
      <c r="I333" s="3"/>
      <c r="L333" s="39"/>
      <c r="O333" s="3"/>
    </row>
    <row r="334" spans="1:15" ht="12.5" x14ac:dyDescent="0.25">
      <c r="A334" s="2"/>
      <c r="B334" s="11"/>
      <c r="D334" s="2"/>
      <c r="E334" s="3"/>
      <c r="I334" s="3"/>
      <c r="L334" s="39"/>
      <c r="O334" s="3"/>
    </row>
    <row r="335" spans="1:15" ht="12.5" x14ac:dyDescent="0.25">
      <c r="A335" s="2"/>
      <c r="B335" s="11"/>
      <c r="D335" s="2"/>
      <c r="E335" s="3"/>
      <c r="I335" s="3"/>
      <c r="L335" s="39"/>
      <c r="O335" s="3"/>
    </row>
    <row r="336" spans="1:15" ht="12.5" x14ac:dyDescent="0.25">
      <c r="A336" s="2"/>
      <c r="B336" s="11"/>
      <c r="D336" s="2"/>
      <c r="E336" s="3"/>
      <c r="I336" s="3"/>
      <c r="L336" s="39"/>
      <c r="O336" s="3"/>
    </row>
    <row r="337" spans="1:15" ht="12.5" x14ac:dyDescent="0.25">
      <c r="A337" s="2"/>
      <c r="B337" s="11"/>
      <c r="D337" s="2"/>
      <c r="E337" s="3"/>
      <c r="I337" s="3"/>
      <c r="L337" s="39"/>
      <c r="O337" s="3"/>
    </row>
    <row r="338" spans="1:15" ht="12.5" x14ac:dyDescent="0.25">
      <c r="A338" s="2"/>
      <c r="B338" s="11"/>
      <c r="D338" s="2"/>
      <c r="E338" s="3"/>
      <c r="I338" s="3"/>
      <c r="L338" s="39"/>
      <c r="O338" s="3"/>
    </row>
    <row r="339" spans="1:15" ht="12.5" x14ac:dyDescent="0.25">
      <c r="A339" s="2"/>
      <c r="B339" s="11"/>
      <c r="D339" s="2"/>
      <c r="E339" s="3"/>
      <c r="I339" s="3"/>
      <c r="L339" s="39"/>
      <c r="O339" s="3"/>
    </row>
    <row r="340" spans="1:15" ht="12.5" x14ac:dyDescent="0.25">
      <c r="A340" s="2"/>
      <c r="B340" s="11"/>
      <c r="D340" s="2"/>
      <c r="E340" s="3"/>
      <c r="I340" s="3"/>
      <c r="L340" s="39"/>
      <c r="O340" s="3"/>
    </row>
    <row r="341" spans="1:15" ht="12.5" x14ac:dyDescent="0.25">
      <c r="A341" s="2"/>
      <c r="B341" s="11"/>
      <c r="D341" s="2"/>
      <c r="E341" s="3"/>
      <c r="I341" s="3"/>
      <c r="L341" s="39"/>
      <c r="O341" s="3"/>
    </row>
    <row r="342" spans="1:15" ht="12.5" x14ac:dyDescent="0.25">
      <c r="A342" s="2"/>
      <c r="B342" s="11"/>
      <c r="D342" s="2"/>
      <c r="E342" s="3"/>
      <c r="I342" s="3"/>
      <c r="L342" s="39"/>
      <c r="O342" s="3"/>
    </row>
    <row r="343" spans="1:15" ht="12.5" x14ac:dyDescent="0.25">
      <c r="A343" s="2"/>
      <c r="B343" s="11"/>
      <c r="D343" s="2"/>
      <c r="E343" s="3"/>
      <c r="I343" s="3"/>
      <c r="L343" s="39"/>
      <c r="O343" s="3"/>
    </row>
    <row r="344" spans="1:15" ht="12.5" x14ac:dyDescent="0.25">
      <c r="A344" s="2"/>
      <c r="B344" s="11"/>
      <c r="D344" s="2"/>
      <c r="E344" s="3"/>
      <c r="I344" s="3"/>
      <c r="L344" s="39"/>
      <c r="O344" s="3"/>
    </row>
    <row r="345" spans="1:15" ht="12.5" x14ac:dyDescent="0.25">
      <c r="A345" s="2"/>
      <c r="B345" s="11"/>
      <c r="D345" s="2"/>
      <c r="E345" s="3"/>
      <c r="I345" s="3"/>
      <c r="L345" s="39"/>
      <c r="O345" s="3"/>
    </row>
    <row r="346" spans="1:15" ht="12.5" x14ac:dyDescent="0.25">
      <c r="A346" s="2"/>
      <c r="B346" s="11"/>
      <c r="D346" s="2"/>
      <c r="E346" s="3"/>
      <c r="I346" s="3"/>
      <c r="L346" s="39"/>
      <c r="O346" s="3"/>
    </row>
    <row r="347" spans="1:15" ht="12.5" x14ac:dyDescent="0.25">
      <c r="A347" s="2"/>
      <c r="B347" s="11"/>
      <c r="D347" s="2"/>
      <c r="E347" s="3"/>
      <c r="I347" s="3"/>
      <c r="L347" s="39"/>
      <c r="O347" s="3"/>
    </row>
    <row r="348" spans="1:15" ht="12.5" x14ac:dyDescent="0.25">
      <c r="A348" s="2"/>
      <c r="B348" s="11"/>
      <c r="D348" s="2"/>
      <c r="E348" s="3"/>
      <c r="I348" s="3"/>
      <c r="L348" s="39"/>
      <c r="O348" s="3"/>
    </row>
    <row r="349" spans="1:15" ht="12.5" x14ac:dyDescent="0.25">
      <c r="A349" s="2"/>
      <c r="B349" s="11"/>
      <c r="D349" s="2"/>
      <c r="E349" s="3"/>
      <c r="I349" s="3"/>
      <c r="L349" s="39"/>
      <c r="O349" s="3"/>
    </row>
    <row r="350" spans="1:15" ht="12.5" x14ac:dyDescent="0.25">
      <c r="A350" s="2"/>
      <c r="B350" s="11"/>
      <c r="D350" s="2"/>
      <c r="E350" s="3"/>
      <c r="I350" s="3"/>
      <c r="L350" s="39"/>
      <c r="O350" s="3"/>
    </row>
    <row r="351" spans="1:15" ht="12.5" x14ac:dyDescent="0.25">
      <c r="A351" s="2"/>
      <c r="B351" s="11"/>
      <c r="D351" s="2"/>
      <c r="E351" s="3"/>
      <c r="I351" s="3"/>
      <c r="L351" s="39"/>
      <c r="O351" s="3"/>
    </row>
    <row r="352" spans="1:15" ht="12.5" x14ac:dyDescent="0.25">
      <c r="A352" s="2"/>
      <c r="B352" s="11"/>
      <c r="D352" s="2"/>
      <c r="E352" s="3"/>
      <c r="I352" s="3"/>
      <c r="L352" s="39"/>
      <c r="O352" s="3"/>
    </row>
    <row r="353" spans="1:15" ht="12.5" x14ac:dyDescent="0.25">
      <c r="A353" s="2"/>
      <c r="B353" s="11"/>
      <c r="D353" s="2"/>
      <c r="E353" s="3"/>
      <c r="I353" s="3"/>
      <c r="L353" s="39"/>
      <c r="O353" s="3"/>
    </row>
    <row r="354" spans="1:15" ht="12.5" x14ac:dyDescent="0.25">
      <c r="A354" s="2"/>
      <c r="B354" s="11"/>
      <c r="D354" s="2"/>
      <c r="E354" s="3"/>
      <c r="I354" s="3"/>
      <c r="L354" s="39"/>
      <c r="O354" s="3"/>
    </row>
    <row r="355" spans="1:15" ht="12.5" x14ac:dyDescent="0.25">
      <c r="A355" s="2"/>
      <c r="B355" s="11"/>
      <c r="D355" s="2"/>
      <c r="E355" s="3"/>
      <c r="I355" s="3"/>
      <c r="L355" s="39"/>
      <c r="O355" s="3"/>
    </row>
    <row r="356" spans="1:15" ht="12.5" x14ac:dyDescent="0.25">
      <c r="A356" s="2"/>
      <c r="B356" s="11"/>
      <c r="D356" s="2"/>
      <c r="E356" s="3"/>
      <c r="I356" s="3"/>
      <c r="L356" s="39"/>
      <c r="O356" s="3"/>
    </row>
    <row r="357" spans="1:15" ht="12.5" x14ac:dyDescent="0.25">
      <c r="A357" s="2"/>
      <c r="B357" s="11"/>
      <c r="D357" s="2"/>
      <c r="E357" s="3"/>
      <c r="I357" s="3"/>
      <c r="L357" s="39"/>
      <c r="O357" s="3"/>
    </row>
    <row r="358" spans="1:15" ht="12.5" x14ac:dyDescent="0.25">
      <c r="A358" s="2"/>
      <c r="B358" s="11"/>
      <c r="D358" s="2"/>
      <c r="E358" s="3"/>
      <c r="I358" s="3"/>
      <c r="L358" s="39"/>
      <c r="O358" s="3"/>
    </row>
    <row r="359" spans="1:15" ht="12.5" x14ac:dyDescent="0.25">
      <c r="A359" s="2"/>
      <c r="B359" s="11"/>
      <c r="D359" s="2"/>
      <c r="E359" s="3"/>
      <c r="I359" s="3"/>
      <c r="L359" s="39"/>
      <c r="O359" s="3"/>
    </row>
    <row r="360" spans="1:15" ht="12.5" x14ac:dyDescent="0.25">
      <c r="A360" s="2"/>
      <c r="B360" s="11"/>
      <c r="D360" s="2"/>
      <c r="E360" s="3"/>
      <c r="I360" s="3"/>
      <c r="L360" s="39"/>
      <c r="O360" s="3"/>
    </row>
    <row r="361" spans="1:15" ht="12.5" x14ac:dyDescent="0.25">
      <c r="A361" s="2"/>
      <c r="B361" s="11"/>
      <c r="D361" s="2"/>
      <c r="E361" s="3"/>
      <c r="I361" s="3"/>
      <c r="L361" s="39"/>
      <c r="O361" s="3"/>
    </row>
    <row r="362" spans="1:15" ht="12.5" x14ac:dyDescent="0.25">
      <c r="A362" s="2"/>
      <c r="B362" s="11"/>
      <c r="D362" s="2"/>
      <c r="E362" s="3"/>
      <c r="I362" s="3"/>
      <c r="L362" s="39"/>
      <c r="O362" s="3"/>
    </row>
    <row r="363" spans="1:15" ht="12.5" x14ac:dyDescent="0.25">
      <c r="A363" s="2"/>
      <c r="B363" s="11"/>
      <c r="D363" s="2"/>
      <c r="E363" s="3"/>
      <c r="I363" s="3"/>
      <c r="L363" s="39"/>
      <c r="O363" s="3"/>
    </row>
    <row r="364" spans="1:15" ht="12.5" x14ac:dyDescent="0.25">
      <c r="A364" s="2"/>
      <c r="B364" s="11"/>
      <c r="D364" s="2"/>
      <c r="E364" s="3"/>
      <c r="I364" s="3"/>
      <c r="L364" s="39"/>
      <c r="O364" s="3"/>
    </row>
    <row r="365" spans="1:15" ht="12.5" x14ac:dyDescent="0.25">
      <c r="A365" s="2"/>
      <c r="B365" s="11"/>
      <c r="D365" s="2"/>
      <c r="E365" s="3"/>
      <c r="I365" s="3"/>
      <c r="L365" s="39"/>
      <c r="O365" s="3"/>
    </row>
    <row r="366" spans="1:15" ht="12.5" x14ac:dyDescent="0.25">
      <c r="A366" s="2"/>
      <c r="B366" s="11"/>
      <c r="D366" s="2"/>
      <c r="E366" s="3"/>
      <c r="I366" s="3"/>
      <c r="L366" s="39"/>
      <c r="O366" s="3"/>
    </row>
    <row r="367" spans="1:15" ht="12.5" x14ac:dyDescent="0.25">
      <c r="A367" s="2"/>
      <c r="B367" s="11"/>
      <c r="D367" s="2"/>
      <c r="E367" s="3"/>
      <c r="I367" s="3"/>
      <c r="L367" s="39"/>
      <c r="O367" s="3"/>
    </row>
    <row r="368" spans="1:15" ht="12.5" x14ac:dyDescent="0.25">
      <c r="A368" s="2"/>
      <c r="B368" s="11"/>
      <c r="D368" s="2"/>
      <c r="E368" s="3"/>
      <c r="I368" s="3"/>
      <c r="L368" s="39"/>
      <c r="O368" s="3"/>
    </row>
    <row r="369" spans="1:15" ht="12.5" x14ac:dyDescent="0.25">
      <c r="A369" s="2"/>
      <c r="B369" s="11"/>
      <c r="D369" s="2"/>
      <c r="E369" s="3"/>
      <c r="I369" s="3"/>
      <c r="L369" s="39"/>
      <c r="O369" s="3"/>
    </row>
    <row r="370" spans="1:15" ht="12.5" x14ac:dyDescent="0.25">
      <c r="A370" s="2"/>
      <c r="B370" s="11"/>
      <c r="D370" s="2"/>
      <c r="E370" s="3"/>
      <c r="I370" s="3"/>
      <c r="L370" s="39"/>
      <c r="O370" s="3"/>
    </row>
    <row r="371" spans="1:15" ht="12.5" x14ac:dyDescent="0.25">
      <c r="E371" s="3"/>
      <c r="I371" s="3"/>
      <c r="L371" s="39"/>
      <c r="O371" s="3"/>
    </row>
    <row r="372" spans="1:15" ht="12.5" x14ac:dyDescent="0.25">
      <c r="E372" s="3"/>
      <c r="I372" s="3"/>
      <c r="L372" s="39"/>
      <c r="O372" s="3"/>
    </row>
    <row r="373" spans="1:15" ht="12.5" x14ac:dyDescent="0.25">
      <c r="E373" s="3"/>
      <c r="I373" s="3"/>
      <c r="L373" s="39"/>
      <c r="O373" s="3"/>
    </row>
    <row r="374" spans="1:15" ht="12.5" x14ac:dyDescent="0.25">
      <c r="E374" s="3"/>
      <c r="I374" s="3"/>
      <c r="L374" s="39"/>
      <c r="O374" s="3"/>
    </row>
    <row r="375" spans="1:15" ht="12.5" x14ac:dyDescent="0.25">
      <c r="E375" s="3"/>
      <c r="I375" s="3"/>
      <c r="L375" s="39"/>
      <c r="O375" s="3"/>
    </row>
    <row r="376" spans="1:15" ht="12.5" x14ac:dyDescent="0.25">
      <c r="E376" s="3"/>
      <c r="I376" s="3"/>
      <c r="L376" s="39"/>
      <c r="O376" s="3"/>
    </row>
    <row r="377" spans="1:15" ht="12.5" x14ac:dyDescent="0.25">
      <c r="E377" s="3"/>
      <c r="I377" s="3"/>
      <c r="L377" s="39"/>
      <c r="O377" s="3"/>
    </row>
    <row r="378" spans="1:15" ht="12.5" x14ac:dyDescent="0.25">
      <c r="E378" s="3"/>
      <c r="I378" s="3"/>
      <c r="L378" s="39"/>
      <c r="O378" s="3"/>
    </row>
    <row r="379" spans="1:15" ht="12.5" x14ac:dyDescent="0.25">
      <c r="E379" s="3"/>
      <c r="I379" s="3"/>
      <c r="L379" s="39"/>
      <c r="O379" s="3"/>
    </row>
    <row r="380" spans="1:15" ht="12.5" x14ac:dyDescent="0.25">
      <c r="E380" s="3"/>
      <c r="I380" s="3"/>
      <c r="L380" s="39"/>
      <c r="O380" s="3"/>
    </row>
    <row r="381" spans="1:15" ht="12.5" x14ac:dyDescent="0.25">
      <c r="E381" s="3"/>
      <c r="I381" s="3"/>
      <c r="L381" s="39"/>
      <c r="O381" s="3"/>
    </row>
    <row r="382" spans="1:15" ht="12.5" x14ac:dyDescent="0.25">
      <c r="E382" s="3"/>
      <c r="I382" s="3"/>
      <c r="L382" s="39"/>
      <c r="O382" s="3"/>
    </row>
    <row r="383" spans="1:15" ht="12.5" x14ac:dyDescent="0.25">
      <c r="E383" s="3"/>
      <c r="I383" s="3"/>
      <c r="L383" s="39"/>
      <c r="O383" s="3"/>
    </row>
    <row r="384" spans="1:15" ht="12.5" x14ac:dyDescent="0.25">
      <c r="E384" s="3"/>
      <c r="I384" s="3"/>
      <c r="L384" s="39"/>
      <c r="O384" s="3"/>
    </row>
    <row r="385" spans="5:15" ht="12.5" x14ac:dyDescent="0.25">
      <c r="E385" s="3"/>
      <c r="I385" s="3"/>
      <c r="L385" s="39"/>
      <c r="O385" s="3"/>
    </row>
    <row r="386" spans="5:15" ht="12.5" x14ac:dyDescent="0.25">
      <c r="E386" s="3"/>
      <c r="I386" s="3"/>
      <c r="L386" s="39"/>
      <c r="O386" s="3"/>
    </row>
    <row r="387" spans="5:15" ht="12.5" x14ac:dyDescent="0.25">
      <c r="E387" s="3"/>
      <c r="I387" s="3"/>
      <c r="L387" s="39"/>
      <c r="O387" s="3"/>
    </row>
    <row r="388" spans="5:15" ht="12.5" x14ac:dyDescent="0.25">
      <c r="E388" s="3"/>
      <c r="I388" s="3"/>
      <c r="L388" s="39"/>
      <c r="O388" s="3"/>
    </row>
    <row r="389" spans="5:15" ht="12.5" x14ac:dyDescent="0.25">
      <c r="E389" s="3"/>
      <c r="I389" s="3"/>
      <c r="L389" s="39"/>
      <c r="O389" s="3"/>
    </row>
    <row r="390" spans="5:15" ht="12.5" x14ac:dyDescent="0.25">
      <c r="E390" s="3"/>
      <c r="I390" s="3"/>
      <c r="O390" s="3"/>
    </row>
    <row r="391" spans="5:15" ht="12.5" x14ac:dyDescent="0.25">
      <c r="E391" s="3"/>
      <c r="I391" s="3"/>
      <c r="O391" s="3"/>
    </row>
    <row r="392" spans="5:15" ht="12.5" x14ac:dyDescent="0.25">
      <c r="E392" s="3"/>
      <c r="I392" s="3"/>
      <c r="O392" s="3"/>
    </row>
    <row r="393" spans="5:15" ht="12.5" x14ac:dyDescent="0.25">
      <c r="E393" s="3"/>
      <c r="I393" s="3"/>
      <c r="O393" s="3"/>
    </row>
    <row r="394" spans="5:15" ht="12.5" x14ac:dyDescent="0.25">
      <c r="E394" s="3"/>
      <c r="I394" s="3"/>
      <c r="O394" s="3"/>
    </row>
    <row r="395" spans="5:15" ht="12.5" x14ac:dyDescent="0.25">
      <c r="E395" s="3"/>
      <c r="I395" s="3"/>
      <c r="O395" s="3"/>
    </row>
    <row r="396" spans="5:15" ht="12.5" x14ac:dyDescent="0.25">
      <c r="E396" s="3"/>
      <c r="I396" s="3"/>
      <c r="O396" s="3"/>
    </row>
    <row r="397" spans="5:15" ht="12.5" x14ac:dyDescent="0.25">
      <c r="E397" s="3"/>
      <c r="I397" s="3"/>
      <c r="O397" s="3"/>
    </row>
    <row r="398" spans="5:15" ht="12.5" x14ac:dyDescent="0.25">
      <c r="E398" s="3"/>
      <c r="I398" s="3"/>
      <c r="O398" s="3"/>
    </row>
    <row r="399" spans="5:15" ht="12.5" x14ac:dyDescent="0.25">
      <c r="E399" s="3"/>
      <c r="I399" s="3"/>
      <c r="O399" s="3"/>
    </row>
    <row r="400" spans="5:15" ht="12.5" x14ac:dyDescent="0.25">
      <c r="E400" s="3"/>
      <c r="I400" s="3"/>
      <c r="O400" s="3"/>
    </row>
    <row r="401" spans="5:15" ht="12.5" x14ac:dyDescent="0.25">
      <c r="E401" s="3"/>
      <c r="I401" s="3"/>
      <c r="O401" s="3"/>
    </row>
    <row r="402" spans="5:15" ht="12.5" x14ac:dyDescent="0.25">
      <c r="E402" s="3"/>
      <c r="I402" s="3"/>
      <c r="O402" s="3"/>
    </row>
    <row r="403" spans="5:15" ht="12.5" x14ac:dyDescent="0.25">
      <c r="E403" s="3"/>
      <c r="I403" s="3"/>
      <c r="O403" s="3"/>
    </row>
    <row r="404" spans="5:15" ht="12.5" x14ac:dyDescent="0.25">
      <c r="E404" s="3"/>
      <c r="I404" s="3"/>
      <c r="O404" s="3"/>
    </row>
    <row r="405" spans="5:15" ht="12.5" x14ac:dyDescent="0.25">
      <c r="E405" s="3"/>
      <c r="I405" s="3"/>
      <c r="O405" s="3"/>
    </row>
    <row r="406" spans="5:15" ht="12.5" x14ac:dyDescent="0.25">
      <c r="E406" s="3"/>
      <c r="I406" s="3"/>
      <c r="O406" s="3"/>
    </row>
    <row r="407" spans="5:15" ht="12.5" x14ac:dyDescent="0.25">
      <c r="E407" s="3"/>
      <c r="I407" s="3"/>
      <c r="O407" s="3"/>
    </row>
    <row r="408" spans="5:15" ht="12.5" x14ac:dyDescent="0.25">
      <c r="E408" s="3"/>
      <c r="I408" s="3"/>
      <c r="O408" s="3"/>
    </row>
    <row r="409" spans="5:15" ht="12.5" x14ac:dyDescent="0.25">
      <c r="E409" s="3"/>
      <c r="I409" s="3"/>
      <c r="O409" s="3"/>
    </row>
    <row r="410" spans="5:15" ht="12.5" x14ac:dyDescent="0.25">
      <c r="E410" s="3"/>
      <c r="I410" s="3"/>
      <c r="O410" s="3"/>
    </row>
    <row r="411" spans="5:15" ht="12.5" x14ac:dyDescent="0.25">
      <c r="E411" s="3"/>
      <c r="I411" s="3"/>
      <c r="O411" s="3"/>
    </row>
    <row r="412" spans="5:15" ht="12.5" x14ac:dyDescent="0.25">
      <c r="E412" s="3"/>
      <c r="I412" s="3"/>
      <c r="O412" s="3"/>
    </row>
    <row r="413" spans="5:15" ht="12.5" x14ac:dyDescent="0.25">
      <c r="E413" s="3"/>
      <c r="I413" s="3"/>
      <c r="O413" s="3"/>
    </row>
    <row r="414" spans="5:15" ht="12.5" x14ac:dyDescent="0.25">
      <c r="E414" s="3"/>
      <c r="I414" s="3"/>
      <c r="O414" s="3"/>
    </row>
    <row r="415" spans="5:15" ht="12.5" x14ac:dyDescent="0.25">
      <c r="E415" s="3"/>
      <c r="I415" s="3"/>
      <c r="O415" s="3"/>
    </row>
    <row r="416" spans="5:15" ht="12.5" x14ac:dyDescent="0.25">
      <c r="E416" s="3"/>
      <c r="I416" s="3"/>
      <c r="O416" s="3"/>
    </row>
    <row r="417" spans="5:15" ht="12.5" x14ac:dyDescent="0.25">
      <c r="E417" s="3"/>
      <c r="I417" s="3"/>
      <c r="O417" s="3"/>
    </row>
    <row r="418" spans="5:15" ht="12.5" x14ac:dyDescent="0.25">
      <c r="E418" s="3"/>
      <c r="I418" s="3"/>
      <c r="O418" s="3"/>
    </row>
    <row r="419" spans="5:15" ht="12.5" x14ac:dyDescent="0.25">
      <c r="E419" s="3"/>
      <c r="I419" s="3"/>
      <c r="O419" s="3"/>
    </row>
    <row r="420" spans="5:15" ht="12.5" x14ac:dyDescent="0.25">
      <c r="E420" s="3"/>
      <c r="I420" s="3"/>
      <c r="O420" s="3"/>
    </row>
    <row r="421" spans="5:15" ht="12.5" x14ac:dyDescent="0.25">
      <c r="E421" s="3"/>
      <c r="I421" s="3"/>
      <c r="O421" s="3"/>
    </row>
    <row r="422" spans="5:15" ht="12.5" x14ac:dyDescent="0.25">
      <c r="E422" s="3"/>
      <c r="I422" s="3"/>
      <c r="O422" s="3"/>
    </row>
    <row r="423" spans="5:15" ht="12.5" x14ac:dyDescent="0.25">
      <c r="E423" s="3"/>
      <c r="I423" s="3"/>
      <c r="O423" s="3"/>
    </row>
    <row r="424" spans="5:15" ht="12.5" x14ac:dyDescent="0.25">
      <c r="E424" s="3"/>
      <c r="I424" s="3"/>
      <c r="O424" s="3"/>
    </row>
    <row r="425" spans="5:15" ht="12.5" x14ac:dyDescent="0.25">
      <c r="E425" s="3"/>
      <c r="I425" s="3"/>
      <c r="O425" s="3"/>
    </row>
    <row r="426" spans="5:15" ht="12.5" x14ac:dyDescent="0.25">
      <c r="E426" s="3"/>
      <c r="I426" s="3"/>
      <c r="O426" s="3"/>
    </row>
    <row r="427" spans="5:15" ht="12.5" x14ac:dyDescent="0.25">
      <c r="E427" s="3"/>
      <c r="I427" s="3"/>
      <c r="O427" s="3"/>
    </row>
    <row r="428" spans="5:15" ht="12.5" x14ac:dyDescent="0.25">
      <c r="E428" s="3"/>
      <c r="I428" s="3"/>
      <c r="O428" s="3"/>
    </row>
    <row r="429" spans="5:15" ht="12.5" x14ac:dyDescent="0.25">
      <c r="E429" s="3"/>
      <c r="I429" s="3"/>
      <c r="O429" s="3"/>
    </row>
    <row r="430" spans="5:15" ht="12.5" x14ac:dyDescent="0.25">
      <c r="E430" s="3"/>
      <c r="I430" s="3"/>
      <c r="O430" s="3"/>
    </row>
    <row r="431" spans="5:15" ht="12.5" x14ac:dyDescent="0.25">
      <c r="E431" s="3"/>
      <c r="I431" s="3"/>
      <c r="O431" s="3"/>
    </row>
    <row r="432" spans="5:15" ht="12.5" x14ac:dyDescent="0.25">
      <c r="E432" s="3"/>
      <c r="I432" s="3"/>
      <c r="O432" s="3"/>
    </row>
    <row r="433" spans="5:15" ht="12.5" x14ac:dyDescent="0.25">
      <c r="E433" s="3"/>
      <c r="I433" s="3"/>
      <c r="O433" s="3"/>
    </row>
    <row r="434" spans="5:15" ht="12.5" x14ac:dyDescent="0.25">
      <c r="E434" s="3"/>
      <c r="I434" s="3"/>
      <c r="O434" s="3"/>
    </row>
    <row r="435" spans="5:15" ht="12.5" x14ac:dyDescent="0.25">
      <c r="E435" s="3"/>
      <c r="I435" s="3"/>
      <c r="O435" s="3"/>
    </row>
    <row r="436" spans="5:15" ht="12.5" x14ac:dyDescent="0.25">
      <c r="E436" s="3"/>
      <c r="I436" s="3"/>
      <c r="O436" s="3"/>
    </row>
    <row r="437" spans="5:15" ht="12.5" x14ac:dyDescent="0.25">
      <c r="E437" s="3"/>
      <c r="I437" s="3"/>
      <c r="O437" s="3"/>
    </row>
    <row r="438" spans="5:15" ht="12.5" x14ac:dyDescent="0.25">
      <c r="E438" s="3"/>
      <c r="I438" s="3"/>
      <c r="O438" s="3"/>
    </row>
    <row r="439" spans="5:15" ht="12.5" x14ac:dyDescent="0.25">
      <c r="E439" s="3"/>
      <c r="I439" s="3"/>
      <c r="O439" s="3"/>
    </row>
    <row r="440" spans="5:15" ht="12.5" x14ac:dyDescent="0.25">
      <c r="E440" s="3"/>
      <c r="I440" s="3"/>
      <c r="O440" s="3"/>
    </row>
    <row r="441" spans="5:15" ht="12.5" x14ac:dyDescent="0.25">
      <c r="E441" s="3"/>
      <c r="I441" s="3"/>
      <c r="O441" s="3"/>
    </row>
    <row r="442" spans="5:15" ht="12.5" x14ac:dyDescent="0.25">
      <c r="E442" s="3"/>
      <c r="I442" s="3"/>
      <c r="O442" s="3"/>
    </row>
    <row r="443" spans="5:15" ht="12.5" x14ac:dyDescent="0.25">
      <c r="E443" s="3"/>
      <c r="I443" s="3"/>
      <c r="O443" s="3"/>
    </row>
    <row r="444" spans="5:15" ht="12.5" x14ac:dyDescent="0.25">
      <c r="E444" s="3"/>
      <c r="I444" s="3"/>
      <c r="O444" s="3"/>
    </row>
    <row r="445" spans="5:15" ht="12.5" x14ac:dyDescent="0.25">
      <c r="E445" s="3"/>
      <c r="I445" s="3"/>
      <c r="O445" s="3"/>
    </row>
    <row r="446" spans="5:15" ht="12.5" x14ac:dyDescent="0.25">
      <c r="E446" s="3"/>
      <c r="I446" s="3"/>
      <c r="O446" s="3"/>
    </row>
    <row r="447" spans="5:15" ht="12.5" x14ac:dyDescent="0.25">
      <c r="E447" s="3"/>
      <c r="I447" s="3"/>
      <c r="O447" s="3"/>
    </row>
    <row r="448" spans="5:15" ht="12.5" x14ac:dyDescent="0.25">
      <c r="E448" s="3"/>
      <c r="I448" s="3"/>
      <c r="O448" s="3"/>
    </row>
    <row r="449" spans="5:15" ht="12.5" x14ac:dyDescent="0.25">
      <c r="E449" s="3"/>
      <c r="I449" s="3"/>
      <c r="O449" s="3"/>
    </row>
    <row r="450" spans="5:15" ht="12.5" x14ac:dyDescent="0.25">
      <c r="E450" s="3"/>
      <c r="I450" s="3"/>
      <c r="O450" s="3"/>
    </row>
    <row r="451" spans="5:15" ht="12.5" x14ac:dyDescent="0.25">
      <c r="E451" s="3"/>
      <c r="I451" s="3"/>
      <c r="O451" s="3"/>
    </row>
    <row r="452" spans="5:15" ht="12.5" x14ac:dyDescent="0.25">
      <c r="E452" s="3"/>
      <c r="I452" s="3"/>
      <c r="O452" s="3"/>
    </row>
    <row r="453" spans="5:15" ht="12.5" x14ac:dyDescent="0.25">
      <c r="E453" s="3"/>
      <c r="I453" s="3"/>
      <c r="O453" s="3"/>
    </row>
    <row r="454" spans="5:15" ht="12.5" x14ac:dyDescent="0.25">
      <c r="E454" s="3"/>
      <c r="I454" s="3"/>
      <c r="O454" s="3"/>
    </row>
    <row r="455" spans="5:15" ht="12.5" x14ac:dyDescent="0.25">
      <c r="E455" s="3"/>
      <c r="I455" s="3"/>
      <c r="O455" s="3"/>
    </row>
    <row r="456" spans="5:15" ht="12.5" x14ac:dyDescent="0.25">
      <c r="E456" s="3"/>
      <c r="I456" s="3"/>
      <c r="O456" s="3"/>
    </row>
    <row r="457" spans="5:15" ht="12.5" x14ac:dyDescent="0.25">
      <c r="E457" s="3"/>
      <c r="I457" s="3"/>
      <c r="O457" s="3"/>
    </row>
    <row r="458" spans="5:15" ht="12.5" x14ac:dyDescent="0.25">
      <c r="E458" s="3"/>
      <c r="I458" s="3"/>
      <c r="O458" s="3"/>
    </row>
    <row r="459" spans="5:15" ht="12.5" x14ac:dyDescent="0.25">
      <c r="E459" s="3"/>
      <c r="I459" s="3"/>
      <c r="O459" s="3"/>
    </row>
    <row r="460" spans="5:15" ht="12.5" x14ac:dyDescent="0.25">
      <c r="E460" s="3"/>
      <c r="I460" s="3"/>
      <c r="O460" s="3"/>
    </row>
    <row r="461" spans="5:15" ht="12.5" x14ac:dyDescent="0.25">
      <c r="E461" s="3"/>
      <c r="I461" s="3"/>
      <c r="O461" s="3"/>
    </row>
    <row r="462" spans="5:15" ht="12.5" x14ac:dyDescent="0.25">
      <c r="E462" s="3"/>
      <c r="I462" s="3"/>
      <c r="O462" s="3"/>
    </row>
    <row r="463" spans="5:15" ht="12.5" x14ac:dyDescent="0.25">
      <c r="E463" s="3"/>
      <c r="I463" s="3"/>
      <c r="O463" s="3"/>
    </row>
    <row r="464" spans="5:15" ht="12.5" x14ac:dyDescent="0.25">
      <c r="E464" s="3"/>
      <c r="I464" s="3"/>
      <c r="O464" s="3"/>
    </row>
    <row r="465" spans="5:15" ht="12.5" x14ac:dyDescent="0.25">
      <c r="E465" s="3"/>
      <c r="I465" s="3"/>
      <c r="O465" s="3"/>
    </row>
    <row r="466" spans="5:15" ht="12.5" x14ac:dyDescent="0.25">
      <c r="E466" s="3"/>
      <c r="I466" s="3"/>
      <c r="O466" s="3"/>
    </row>
    <row r="467" spans="5:15" ht="12.5" x14ac:dyDescent="0.25">
      <c r="E467" s="3"/>
      <c r="I467" s="3"/>
      <c r="O467" s="3"/>
    </row>
    <row r="468" spans="5:15" ht="12.5" x14ac:dyDescent="0.25">
      <c r="E468" s="3"/>
      <c r="I468" s="3"/>
      <c r="O468" s="3"/>
    </row>
    <row r="469" spans="5:15" ht="12.5" x14ac:dyDescent="0.25">
      <c r="E469" s="3"/>
      <c r="I469" s="3"/>
      <c r="O469" s="3"/>
    </row>
    <row r="470" spans="5:15" ht="12.5" x14ac:dyDescent="0.25">
      <c r="E470" s="3"/>
      <c r="I470" s="3"/>
      <c r="O470" s="3"/>
    </row>
    <row r="471" spans="5:15" ht="12.5" x14ac:dyDescent="0.25">
      <c r="E471" s="3"/>
      <c r="I471" s="3"/>
      <c r="O471" s="3"/>
    </row>
    <row r="472" spans="5:15" ht="12.5" x14ac:dyDescent="0.25">
      <c r="E472" s="3"/>
      <c r="I472" s="3"/>
      <c r="O472" s="3"/>
    </row>
    <row r="473" spans="5:15" ht="12.5" x14ac:dyDescent="0.25">
      <c r="E473" s="3"/>
      <c r="I473" s="3"/>
      <c r="O473" s="3"/>
    </row>
    <row r="474" spans="5:15" ht="12.5" x14ac:dyDescent="0.25">
      <c r="E474" s="3"/>
      <c r="I474" s="3"/>
      <c r="O474" s="3"/>
    </row>
    <row r="475" spans="5:15" ht="12.5" x14ac:dyDescent="0.25">
      <c r="E475" s="3"/>
      <c r="I475" s="3"/>
      <c r="O475" s="3"/>
    </row>
    <row r="476" spans="5:15" ht="12.5" x14ac:dyDescent="0.25">
      <c r="E476" s="3"/>
      <c r="I476" s="3"/>
      <c r="O476" s="3"/>
    </row>
    <row r="477" spans="5:15" ht="12.5" x14ac:dyDescent="0.25">
      <c r="E477" s="3"/>
      <c r="I477" s="3"/>
      <c r="O477" s="3"/>
    </row>
    <row r="478" spans="5:15" ht="12.5" x14ac:dyDescent="0.25">
      <c r="E478" s="3"/>
      <c r="I478" s="3"/>
      <c r="O478" s="3"/>
    </row>
    <row r="479" spans="5:15" ht="12.5" x14ac:dyDescent="0.25">
      <c r="E479" s="3"/>
      <c r="I479" s="3"/>
      <c r="O479" s="3"/>
    </row>
    <row r="480" spans="5:15" ht="12.5" x14ac:dyDescent="0.25">
      <c r="E480" s="3"/>
      <c r="I480" s="3"/>
      <c r="O480" s="3"/>
    </row>
    <row r="481" spans="5:15" ht="12.5" x14ac:dyDescent="0.25">
      <c r="E481" s="3"/>
      <c r="I481" s="3"/>
      <c r="O481" s="3"/>
    </row>
    <row r="482" spans="5:15" ht="12.5" x14ac:dyDescent="0.25">
      <c r="E482" s="3"/>
      <c r="I482" s="3"/>
      <c r="O482" s="3"/>
    </row>
    <row r="483" spans="5:15" ht="12.5" x14ac:dyDescent="0.25">
      <c r="E483" s="3"/>
      <c r="I483" s="3"/>
      <c r="O483" s="3"/>
    </row>
    <row r="484" spans="5:15" ht="12.5" x14ac:dyDescent="0.25">
      <c r="E484" s="3"/>
      <c r="I484" s="3"/>
      <c r="O484" s="3"/>
    </row>
    <row r="485" spans="5:15" ht="12.5" x14ac:dyDescent="0.25">
      <c r="E485" s="3"/>
      <c r="I485" s="3"/>
      <c r="O485" s="3"/>
    </row>
    <row r="486" spans="5:15" ht="12.5" x14ac:dyDescent="0.25">
      <c r="E486" s="3"/>
      <c r="I486" s="3"/>
      <c r="O486" s="3"/>
    </row>
    <row r="487" spans="5:15" ht="12.5" x14ac:dyDescent="0.25">
      <c r="E487" s="3"/>
      <c r="I487" s="3"/>
      <c r="O487" s="3"/>
    </row>
    <row r="488" spans="5:15" ht="12.5" x14ac:dyDescent="0.25">
      <c r="E488" s="3"/>
      <c r="I488" s="3"/>
      <c r="O488" s="3"/>
    </row>
    <row r="489" spans="5:15" ht="12.5" x14ac:dyDescent="0.25">
      <c r="E489" s="3"/>
      <c r="I489" s="3"/>
      <c r="O489" s="3"/>
    </row>
    <row r="490" spans="5:15" ht="12.5" x14ac:dyDescent="0.25">
      <c r="E490" s="3"/>
      <c r="I490" s="3"/>
      <c r="O490" s="3"/>
    </row>
    <row r="491" spans="5:15" ht="12.5" x14ac:dyDescent="0.25">
      <c r="E491" s="3"/>
      <c r="I491" s="3"/>
      <c r="O491" s="3"/>
    </row>
    <row r="492" spans="5:15" ht="12.5" x14ac:dyDescent="0.25">
      <c r="E492" s="3"/>
      <c r="I492" s="3"/>
      <c r="O492" s="3"/>
    </row>
    <row r="493" spans="5:15" ht="12.5" x14ac:dyDescent="0.25">
      <c r="E493" s="3"/>
      <c r="I493" s="3"/>
      <c r="O493" s="3"/>
    </row>
    <row r="494" spans="5:15" ht="12.5" x14ac:dyDescent="0.25">
      <c r="E494" s="3"/>
      <c r="I494" s="3"/>
      <c r="O494" s="3"/>
    </row>
    <row r="495" spans="5:15" ht="12.5" x14ac:dyDescent="0.25">
      <c r="E495" s="3"/>
      <c r="I495" s="3"/>
      <c r="O495" s="3"/>
    </row>
    <row r="496" spans="5:15" ht="12.5" x14ac:dyDescent="0.25">
      <c r="E496" s="3"/>
      <c r="I496" s="3"/>
      <c r="O496" s="3"/>
    </row>
    <row r="497" spans="5:15" ht="12.5" x14ac:dyDescent="0.25">
      <c r="E497" s="3"/>
      <c r="I497" s="3"/>
      <c r="O497" s="3"/>
    </row>
    <row r="498" spans="5:15" ht="12.5" x14ac:dyDescent="0.25">
      <c r="E498" s="3"/>
      <c r="I498" s="3"/>
      <c r="O498" s="3"/>
    </row>
    <row r="499" spans="5:15" ht="12.5" x14ac:dyDescent="0.25">
      <c r="E499" s="3"/>
      <c r="I499" s="3"/>
      <c r="O499" s="3"/>
    </row>
    <row r="500" spans="5:15" ht="12.5" x14ac:dyDescent="0.25">
      <c r="E500" s="3"/>
      <c r="I500" s="3"/>
      <c r="O500" s="3"/>
    </row>
    <row r="501" spans="5:15" ht="12.5" x14ac:dyDescent="0.25">
      <c r="E501" s="3"/>
      <c r="I501" s="3"/>
      <c r="O501" s="3"/>
    </row>
    <row r="502" spans="5:15" ht="12.5" x14ac:dyDescent="0.25">
      <c r="E502" s="3"/>
      <c r="I502" s="3"/>
      <c r="O502" s="3"/>
    </row>
    <row r="503" spans="5:15" ht="12.5" x14ac:dyDescent="0.25">
      <c r="E503" s="3"/>
      <c r="I503" s="3"/>
      <c r="O503" s="3"/>
    </row>
    <row r="504" spans="5:15" ht="12.5" x14ac:dyDescent="0.25">
      <c r="E504" s="3"/>
      <c r="I504" s="3"/>
      <c r="O504" s="3"/>
    </row>
    <row r="505" spans="5:15" ht="12.5" x14ac:dyDescent="0.25">
      <c r="E505" s="3"/>
      <c r="I505" s="3"/>
      <c r="O505" s="3"/>
    </row>
    <row r="506" spans="5:15" ht="12.5" x14ac:dyDescent="0.25">
      <c r="E506" s="3"/>
      <c r="I506" s="3"/>
      <c r="O506" s="3"/>
    </row>
    <row r="507" spans="5:15" ht="12.5" x14ac:dyDescent="0.25">
      <c r="E507" s="3"/>
      <c r="I507" s="3"/>
      <c r="O507" s="3"/>
    </row>
    <row r="508" spans="5:15" ht="12.5" x14ac:dyDescent="0.25">
      <c r="E508" s="3"/>
      <c r="I508" s="3"/>
      <c r="O508" s="3"/>
    </row>
    <row r="509" spans="5:15" ht="12.5" x14ac:dyDescent="0.25">
      <c r="E509" s="3"/>
      <c r="I509" s="3"/>
      <c r="O509" s="3"/>
    </row>
    <row r="510" spans="5:15" ht="12.5" x14ac:dyDescent="0.25">
      <c r="E510" s="3"/>
      <c r="I510" s="3"/>
      <c r="O510" s="3"/>
    </row>
    <row r="511" spans="5:15" ht="12.5" x14ac:dyDescent="0.25">
      <c r="E511" s="3"/>
      <c r="I511" s="3"/>
      <c r="O511" s="3"/>
    </row>
    <row r="512" spans="5:15" ht="12.5" x14ac:dyDescent="0.25">
      <c r="E512" s="3"/>
      <c r="I512" s="3"/>
      <c r="O512" s="3"/>
    </row>
    <row r="513" spans="5:15" ht="12.5" x14ac:dyDescent="0.25">
      <c r="E513" s="3"/>
      <c r="I513" s="3"/>
      <c r="O513" s="3"/>
    </row>
    <row r="514" spans="5:15" ht="12.5" x14ac:dyDescent="0.25">
      <c r="E514" s="3"/>
      <c r="I514" s="3"/>
      <c r="O514" s="3"/>
    </row>
    <row r="515" spans="5:15" ht="12.5" x14ac:dyDescent="0.25">
      <c r="E515" s="3"/>
      <c r="I515" s="3"/>
      <c r="O515" s="3"/>
    </row>
    <row r="516" spans="5:15" ht="12.5" x14ac:dyDescent="0.25">
      <c r="E516" s="3"/>
      <c r="I516" s="3"/>
      <c r="O516" s="3"/>
    </row>
    <row r="517" spans="5:15" ht="12.5" x14ac:dyDescent="0.25">
      <c r="E517" s="3"/>
      <c r="I517" s="3"/>
      <c r="O517" s="3"/>
    </row>
    <row r="518" spans="5:15" ht="12.5" x14ac:dyDescent="0.25">
      <c r="E518" s="3"/>
      <c r="I518" s="3"/>
      <c r="O518" s="3"/>
    </row>
    <row r="519" spans="5:15" ht="12.5" x14ac:dyDescent="0.25">
      <c r="E519" s="3"/>
      <c r="I519" s="3"/>
      <c r="O519" s="3"/>
    </row>
    <row r="520" spans="5:15" ht="12.5" x14ac:dyDescent="0.25">
      <c r="E520" s="3"/>
      <c r="I520" s="3"/>
      <c r="O520" s="3"/>
    </row>
    <row r="521" spans="5:15" ht="12.5" x14ac:dyDescent="0.25">
      <c r="E521" s="3"/>
      <c r="I521" s="3"/>
      <c r="O521" s="3"/>
    </row>
    <row r="522" spans="5:15" ht="12.5" x14ac:dyDescent="0.25">
      <c r="E522" s="3"/>
      <c r="I522" s="3"/>
      <c r="O522" s="3"/>
    </row>
    <row r="523" spans="5:15" ht="12.5" x14ac:dyDescent="0.25">
      <c r="E523" s="3"/>
      <c r="I523" s="3"/>
      <c r="O523" s="3"/>
    </row>
    <row r="524" spans="5:15" ht="12.5" x14ac:dyDescent="0.25">
      <c r="E524" s="3"/>
      <c r="I524" s="3"/>
      <c r="O524" s="3"/>
    </row>
    <row r="525" spans="5:15" ht="12.5" x14ac:dyDescent="0.25">
      <c r="E525" s="3"/>
      <c r="I525" s="3"/>
      <c r="O525" s="3"/>
    </row>
    <row r="526" spans="5:15" ht="12.5" x14ac:dyDescent="0.25">
      <c r="E526" s="3"/>
      <c r="I526" s="3"/>
      <c r="O526" s="3"/>
    </row>
    <row r="527" spans="5:15" ht="12.5" x14ac:dyDescent="0.25">
      <c r="E527" s="3"/>
      <c r="I527" s="3"/>
      <c r="O527" s="3"/>
    </row>
    <row r="528" spans="5:15" ht="12.5" x14ac:dyDescent="0.25">
      <c r="E528" s="3"/>
      <c r="I528" s="3"/>
      <c r="O528" s="3"/>
    </row>
    <row r="529" spans="5:15" ht="12.5" x14ac:dyDescent="0.25">
      <c r="E529" s="3"/>
      <c r="I529" s="3"/>
      <c r="O529" s="3"/>
    </row>
    <row r="530" spans="5:15" ht="12.5" x14ac:dyDescent="0.25">
      <c r="E530" s="3"/>
      <c r="I530" s="3"/>
      <c r="O530" s="3"/>
    </row>
    <row r="531" spans="5:15" ht="12.5" x14ac:dyDescent="0.25">
      <c r="E531" s="3"/>
      <c r="I531" s="3"/>
      <c r="O531" s="3"/>
    </row>
    <row r="532" spans="5:15" ht="12.5" x14ac:dyDescent="0.25">
      <c r="E532" s="3"/>
      <c r="I532" s="3"/>
      <c r="O532" s="3"/>
    </row>
    <row r="533" spans="5:15" ht="12.5" x14ac:dyDescent="0.25">
      <c r="E533" s="3"/>
      <c r="I533" s="3"/>
      <c r="O533" s="3"/>
    </row>
    <row r="534" spans="5:15" ht="12.5" x14ac:dyDescent="0.25">
      <c r="E534" s="3"/>
      <c r="I534" s="3"/>
      <c r="O534" s="3"/>
    </row>
    <row r="535" spans="5:15" ht="12.5" x14ac:dyDescent="0.25">
      <c r="E535" s="3"/>
      <c r="I535" s="3"/>
      <c r="O535" s="3"/>
    </row>
    <row r="536" spans="5:15" ht="12.5" x14ac:dyDescent="0.25">
      <c r="E536" s="3"/>
      <c r="I536" s="3"/>
      <c r="O536" s="3"/>
    </row>
    <row r="537" spans="5:15" ht="12.5" x14ac:dyDescent="0.25">
      <c r="E537" s="3"/>
      <c r="I537" s="3"/>
      <c r="O537" s="3"/>
    </row>
    <row r="538" spans="5:15" ht="12.5" x14ac:dyDescent="0.25">
      <c r="E538" s="3"/>
      <c r="I538" s="3"/>
      <c r="O538" s="3"/>
    </row>
    <row r="539" spans="5:15" ht="12.5" x14ac:dyDescent="0.25">
      <c r="E539" s="3"/>
      <c r="I539" s="3"/>
      <c r="O539" s="3"/>
    </row>
    <row r="540" spans="5:15" ht="12.5" x14ac:dyDescent="0.25">
      <c r="E540" s="3"/>
      <c r="I540" s="3"/>
      <c r="O540" s="3"/>
    </row>
    <row r="541" spans="5:15" ht="12.5" x14ac:dyDescent="0.25">
      <c r="E541" s="3"/>
      <c r="I541" s="3"/>
      <c r="O541" s="3"/>
    </row>
    <row r="542" spans="5:15" ht="12.5" x14ac:dyDescent="0.25">
      <c r="E542" s="3"/>
      <c r="I542" s="3"/>
      <c r="O542" s="3"/>
    </row>
    <row r="543" spans="5:15" ht="12.5" x14ac:dyDescent="0.25">
      <c r="E543" s="3"/>
      <c r="I543" s="3"/>
      <c r="O543" s="3"/>
    </row>
    <row r="544" spans="5:15" ht="12.5" x14ac:dyDescent="0.25">
      <c r="E544" s="3"/>
      <c r="I544" s="3"/>
      <c r="O544" s="3"/>
    </row>
    <row r="545" spans="5:15" ht="12.5" x14ac:dyDescent="0.25">
      <c r="E545" s="3"/>
      <c r="I545" s="3"/>
      <c r="O545" s="3"/>
    </row>
    <row r="546" spans="5:15" ht="12.5" x14ac:dyDescent="0.25">
      <c r="E546" s="3"/>
      <c r="I546" s="3"/>
      <c r="O546" s="3"/>
    </row>
    <row r="547" spans="5:15" ht="12.5" x14ac:dyDescent="0.25">
      <c r="E547" s="3"/>
      <c r="I547" s="3"/>
      <c r="O547" s="3"/>
    </row>
    <row r="548" spans="5:15" ht="12.5" x14ac:dyDescent="0.25">
      <c r="E548" s="3"/>
      <c r="I548" s="3"/>
      <c r="O548" s="3"/>
    </row>
    <row r="549" spans="5:15" ht="12.5" x14ac:dyDescent="0.25">
      <c r="E549" s="3"/>
      <c r="I549" s="3"/>
      <c r="O549" s="3"/>
    </row>
    <row r="550" spans="5:15" ht="12.5" x14ac:dyDescent="0.25">
      <c r="E550" s="3"/>
      <c r="I550" s="3"/>
      <c r="O550" s="3"/>
    </row>
    <row r="551" spans="5:15" ht="12.5" x14ac:dyDescent="0.25">
      <c r="E551" s="3"/>
      <c r="I551" s="3"/>
      <c r="O551" s="3"/>
    </row>
    <row r="552" spans="5:15" ht="12.5" x14ac:dyDescent="0.25">
      <c r="E552" s="3"/>
      <c r="I552" s="3"/>
      <c r="O552" s="3"/>
    </row>
    <row r="553" spans="5:15" ht="12.5" x14ac:dyDescent="0.25">
      <c r="E553" s="3"/>
      <c r="I553" s="3"/>
      <c r="O553" s="3"/>
    </row>
    <row r="554" spans="5:15" ht="12.5" x14ac:dyDescent="0.25">
      <c r="E554" s="3"/>
      <c r="I554" s="3"/>
      <c r="O554" s="3"/>
    </row>
    <row r="555" spans="5:15" ht="12.5" x14ac:dyDescent="0.25">
      <c r="E555" s="3"/>
      <c r="I555" s="3"/>
      <c r="O555" s="3"/>
    </row>
    <row r="556" spans="5:15" ht="12.5" x14ac:dyDescent="0.25">
      <c r="E556" s="3"/>
      <c r="I556" s="3"/>
      <c r="O556" s="3"/>
    </row>
    <row r="557" spans="5:15" ht="12.5" x14ac:dyDescent="0.25">
      <c r="E557" s="3"/>
      <c r="I557" s="3"/>
      <c r="O557" s="3"/>
    </row>
    <row r="558" spans="5:15" ht="12.5" x14ac:dyDescent="0.25">
      <c r="E558" s="3"/>
      <c r="I558" s="3"/>
      <c r="O558" s="3"/>
    </row>
    <row r="559" spans="5:15" ht="12.5" x14ac:dyDescent="0.25">
      <c r="E559" s="3"/>
      <c r="I559" s="3"/>
      <c r="O559" s="3"/>
    </row>
    <row r="560" spans="5:15" ht="12.5" x14ac:dyDescent="0.25">
      <c r="E560" s="3"/>
      <c r="I560" s="3"/>
      <c r="O560" s="3"/>
    </row>
    <row r="561" spans="5:15" ht="12.5" x14ac:dyDescent="0.25">
      <c r="E561" s="3"/>
      <c r="I561" s="3"/>
      <c r="O561" s="3"/>
    </row>
    <row r="562" spans="5:15" ht="12.5" x14ac:dyDescent="0.25">
      <c r="E562" s="3"/>
      <c r="I562" s="3"/>
      <c r="O562" s="3"/>
    </row>
    <row r="563" spans="5:15" ht="12.5" x14ac:dyDescent="0.25">
      <c r="E563" s="3"/>
      <c r="I563" s="3"/>
      <c r="O563" s="3"/>
    </row>
    <row r="564" spans="5:15" ht="12.5" x14ac:dyDescent="0.25">
      <c r="E564" s="3"/>
      <c r="I564" s="3"/>
      <c r="O564" s="3"/>
    </row>
    <row r="565" spans="5:15" ht="12.5" x14ac:dyDescent="0.25">
      <c r="E565" s="3"/>
      <c r="I565" s="3"/>
      <c r="O565" s="3"/>
    </row>
    <row r="566" spans="5:15" ht="12.5" x14ac:dyDescent="0.25">
      <c r="E566" s="3"/>
      <c r="I566" s="3"/>
      <c r="O566" s="3"/>
    </row>
    <row r="567" spans="5:15" ht="12.5" x14ac:dyDescent="0.25">
      <c r="E567" s="3"/>
      <c r="I567" s="3"/>
      <c r="O567" s="3"/>
    </row>
    <row r="568" spans="5:15" ht="12.5" x14ac:dyDescent="0.25">
      <c r="E568" s="3"/>
      <c r="I568" s="3"/>
      <c r="O568" s="3"/>
    </row>
    <row r="569" spans="5:15" ht="12.5" x14ac:dyDescent="0.25">
      <c r="E569" s="3"/>
      <c r="I569" s="3"/>
      <c r="O569" s="3"/>
    </row>
    <row r="570" spans="5:15" ht="12.5" x14ac:dyDescent="0.25">
      <c r="E570" s="3"/>
      <c r="I570" s="3"/>
      <c r="O570" s="3"/>
    </row>
    <row r="571" spans="5:15" ht="12.5" x14ac:dyDescent="0.25">
      <c r="E571" s="3"/>
      <c r="I571" s="3"/>
      <c r="O571" s="3"/>
    </row>
    <row r="572" spans="5:15" ht="12.5" x14ac:dyDescent="0.25">
      <c r="E572" s="3"/>
      <c r="I572" s="3"/>
      <c r="O572" s="3"/>
    </row>
    <row r="573" spans="5:15" ht="12.5" x14ac:dyDescent="0.25">
      <c r="E573" s="3"/>
      <c r="I573" s="3"/>
      <c r="O573" s="3"/>
    </row>
    <row r="574" spans="5:15" ht="12.5" x14ac:dyDescent="0.25">
      <c r="E574" s="3"/>
      <c r="I574" s="3"/>
      <c r="O574" s="3"/>
    </row>
    <row r="575" spans="5:15" ht="12.5" x14ac:dyDescent="0.25">
      <c r="E575" s="3"/>
      <c r="I575" s="3"/>
      <c r="O575" s="3"/>
    </row>
    <row r="576" spans="5:15" ht="12.5" x14ac:dyDescent="0.25">
      <c r="E576" s="3"/>
      <c r="I576" s="3"/>
      <c r="O576" s="3"/>
    </row>
    <row r="577" spans="5:15" ht="12.5" x14ac:dyDescent="0.25">
      <c r="E577" s="3"/>
      <c r="I577" s="3"/>
      <c r="O577" s="3"/>
    </row>
    <row r="578" spans="5:15" ht="12.5" x14ac:dyDescent="0.25">
      <c r="E578" s="3"/>
      <c r="I578" s="3"/>
      <c r="O578" s="3"/>
    </row>
    <row r="579" spans="5:15" ht="12.5" x14ac:dyDescent="0.25">
      <c r="E579" s="3"/>
      <c r="I579" s="3"/>
      <c r="O579" s="3"/>
    </row>
    <row r="580" spans="5:15" ht="12.5" x14ac:dyDescent="0.25">
      <c r="E580" s="3"/>
      <c r="I580" s="3"/>
      <c r="O580" s="3"/>
    </row>
    <row r="581" spans="5:15" ht="12.5" x14ac:dyDescent="0.25">
      <c r="E581" s="3"/>
      <c r="I581" s="3"/>
      <c r="O581" s="3"/>
    </row>
    <row r="582" spans="5:15" ht="12.5" x14ac:dyDescent="0.25">
      <c r="E582" s="3"/>
      <c r="I582" s="3"/>
      <c r="O582" s="3"/>
    </row>
    <row r="583" spans="5:15" ht="12.5" x14ac:dyDescent="0.25">
      <c r="E583" s="3"/>
      <c r="I583" s="3"/>
      <c r="O583" s="3"/>
    </row>
    <row r="584" spans="5:15" ht="12.5" x14ac:dyDescent="0.25">
      <c r="E584" s="3"/>
      <c r="I584" s="3"/>
      <c r="O584" s="3"/>
    </row>
    <row r="585" spans="5:15" ht="12.5" x14ac:dyDescent="0.25">
      <c r="E585" s="3"/>
      <c r="I585" s="3"/>
      <c r="O585" s="3"/>
    </row>
    <row r="586" spans="5:15" ht="12.5" x14ac:dyDescent="0.25">
      <c r="E586" s="3"/>
      <c r="I586" s="3"/>
      <c r="O586" s="3"/>
    </row>
    <row r="587" spans="5:15" ht="12.5" x14ac:dyDescent="0.25">
      <c r="E587" s="3"/>
      <c r="I587" s="3"/>
      <c r="O587" s="3"/>
    </row>
    <row r="588" spans="5:15" ht="12.5" x14ac:dyDescent="0.25">
      <c r="E588" s="3"/>
      <c r="I588" s="3"/>
      <c r="O588" s="3"/>
    </row>
    <row r="589" spans="5:15" ht="12.5" x14ac:dyDescent="0.25">
      <c r="E589" s="3"/>
      <c r="I589" s="3"/>
      <c r="O589" s="3"/>
    </row>
    <row r="590" spans="5:15" ht="12.5" x14ac:dyDescent="0.25">
      <c r="E590" s="3"/>
      <c r="I590" s="3"/>
      <c r="O590" s="3"/>
    </row>
    <row r="591" spans="5:15" ht="12.5" x14ac:dyDescent="0.25">
      <c r="E591" s="3"/>
      <c r="I591" s="3"/>
      <c r="O591" s="3"/>
    </row>
    <row r="592" spans="5:15" ht="12.5" x14ac:dyDescent="0.25">
      <c r="E592" s="3"/>
      <c r="I592" s="3"/>
      <c r="O592" s="3"/>
    </row>
    <row r="593" spans="5:15" ht="12.5" x14ac:dyDescent="0.25">
      <c r="E593" s="3"/>
      <c r="I593" s="3"/>
      <c r="O593" s="3"/>
    </row>
    <row r="594" spans="5:15" ht="12.5" x14ac:dyDescent="0.25">
      <c r="E594" s="3"/>
      <c r="I594" s="3"/>
      <c r="O594" s="3"/>
    </row>
    <row r="595" spans="5:15" ht="12.5" x14ac:dyDescent="0.25">
      <c r="E595" s="3"/>
      <c r="I595" s="3"/>
      <c r="O595" s="3"/>
    </row>
    <row r="596" spans="5:15" ht="12.5" x14ac:dyDescent="0.25">
      <c r="E596" s="3"/>
      <c r="I596" s="3"/>
      <c r="O596" s="3"/>
    </row>
    <row r="597" spans="5:15" ht="12.5" x14ac:dyDescent="0.25">
      <c r="E597" s="3"/>
      <c r="I597" s="3"/>
      <c r="O597" s="3"/>
    </row>
    <row r="598" spans="5:15" ht="12.5" x14ac:dyDescent="0.25">
      <c r="E598" s="3"/>
      <c r="I598" s="3"/>
      <c r="O598" s="3"/>
    </row>
    <row r="599" spans="5:15" ht="12.5" x14ac:dyDescent="0.25">
      <c r="E599" s="3"/>
      <c r="I599" s="3"/>
      <c r="O599" s="3"/>
    </row>
    <row r="600" spans="5:15" ht="12.5" x14ac:dyDescent="0.25">
      <c r="E600" s="3"/>
      <c r="I600" s="3"/>
      <c r="O600" s="3"/>
    </row>
    <row r="601" spans="5:15" ht="12.5" x14ac:dyDescent="0.25">
      <c r="E601" s="3"/>
      <c r="I601" s="3"/>
      <c r="O601" s="3"/>
    </row>
    <row r="602" spans="5:15" ht="12.5" x14ac:dyDescent="0.25">
      <c r="E602" s="3"/>
      <c r="I602" s="3"/>
      <c r="O602" s="3"/>
    </row>
    <row r="603" spans="5:15" ht="12.5" x14ac:dyDescent="0.25">
      <c r="I603" s="3"/>
      <c r="O603" s="3"/>
    </row>
    <row r="604" spans="5:15" ht="12.5" x14ac:dyDescent="0.25">
      <c r="I604" s="3"/>
      <c r="O604" s="3"/>
    </row>
    <row r="605" spans="5:15" ht="12.5" x14ac:dyDescent="0.25">
      <c r="I605" s="3"/>
      <c r="O605" s="3"/>
    </row>
    <row r="606" spans="5:15" ht="12.5" x14ac:dyDescent="0.25">
      <c r="I606" s="3"/>
      <c r="O606" s="3"/>
    </row>
    <row r="607" spans="5:15" ht="12.5" x14ac:dyDescent="0.25">
      <c r="I607" s="3"/>
      <c r="O607" s="3"/>
    </row>
    <row r="608" spans="5:15" ht="12.5" x14ac:dyDescent="0.25">
      <c r="I608" s="3"/>
      <c r="O608" s="3"/>
    </row>
    <row r="609" spans="9:15" ht="12.5" x14ac:dyDescent="0.25">
      <c r="I609" s="3"/>
      <c r="O609" s="3"/>
    </row>
    <row r="610" spans="9:15" ht="12.5" x14ac:dyDescent="0.25">
      <c r="I610" s="3"/>
      <c r="O610" s="3"/>
    </row>
    <row r="611" spans="9:15" ht="12.5" x14ac:dyDescent="0.25">
      <c r="I611" s="3"/>
      <c r="O611" s="3"/>
    </row>
    <row r="612" spans="9:15" ht="12.5" x14ac:dyDescent="0.25">
      <c r="I612" s="3"/>
      <c r="O612" s="3"/>
    </row>
    <row r="613" spans="9:15" ht="12.5" x14ac:dyDescent="0.25">
      <c r="I613" s="3"/>
      <c r="O613" s="3"/>
    </row>
    <row r="614" spans="9:15" ht="12.5" x14ac:dyDescent="0.25">
      <c r="I614" s="3"/>
      <c r="O614" s="3"/>
    </row>
    <row r="615" spans="9:15" ht="12.5" x14ac:dyDescent="0.25">
      <c r="I615" s="3"/>
      <c r="O615" s="3"/>
    </row>
    <row r="616" spans="9:15" ht="12.5" x14ac:dyDescent="0.25">
      <c r="I616" s="3"/>
      <c r="O616" s="3"/>
    </row>
    <row r="617" spans="9:15" ht="12.5" x14ac:dyDescent="0.25">
      <c r="I617" s="3"/>
      <c r="O617" s="3"/>
    </row>
    <row r="618" spans="9:15" ht="12.5" x14ac:dyDescent="0.25">
      <c r="I618" s="3"/>
      <c r="O618" s="3"/>
    </row>
    <row r="619" spans="9:15" ht="12.5" x14ac:dyDescent="0.25">
      <c r="I619" s="3"/>
      <c r="O619" s="3"/>
    </row>
    <row r="620" spans="9:15" ht="12.5" x14ac:dyDescent="0.25">
      <c r="I620" s="3"/>
      <c r="O620" s="3"/>
    </row>
    <row r="621" spans="9:15" ht="12.5" x14ac:dyDescent="0.25">
      <c r="I621" s="3"/>
      <c r="O621" s="3"/>
    </row>
    <row r="622" spans="9:15" ht="12.5" x14ac:dyDescent="0.25">
      <c r="I622" s="3"/>
      <c r="O622" s="3"/>
    </row>
    <row r="623" spans="9:15" ht="12.5" x14ac:dyDescent="0.25">
      <c r="I623" s="3"/>
      <c r="O623" s="3"/>
    </row>
    <row r="624" spans="9:15" ht="12.5" x14ac:dyDescent="0.25">
      <c r="I624" s="3"/>
      <c r="O624" s="3"/>
    </row>
    <row r="625" spans="9:15" ht="12.5" x14ac:dyDescent="0.25">
      <c r="I625" s="3"/>
      <c r="O625" s="3"/>
    </row>
    <row r="626" spans="9:15" ht="12.5" x14ac:dyDescent="0.25">
      <c r="I626" s="3"/>
      <c r="O626" s="3"/>
    </row>
    <row r="627" spans="9:15" ht="12.5" x14ac:dyDescent="0.25">
      <c r="I627" s="3"/>
      <c r="O627" s="3"/>
    </row>
    <row r="628" spans="9:15" ht="12.5" x14ac:dyDescent="0.25">
      <c r="I628" s="3"/>
      <c r="O628" s="3"/>
    </row>
    <row r="629" spans="9:15" ht="12.5" x14ac:dyDescent="0.25">
      <c r="I629" s="3"/>
      <c r="O629" s="3"/>
    </row>
    <row r="630" spans="9:15" ht="12.5" x14ac:dyDescent="0.25">
      <c r="I630" s="3"/>
      <c r="O630" s="3"/>
    </row>
    <row r="631" spans="9:15" ht="12.5" x14ac:dyDescent="0.25">
      <c r="I631" s="3"/>
      <c r="O631" s="3"/>
    </row>
    <row r="632" spans="9:15" ht="12.5" x14ac:dyDescent="0.25">
      <c r="I632" s="3"/>
      <c r="O632" s="3"/>
    </row>
    <row r="633" spans="9:15" ht="12.5" x14ac:dyDescent="0.25">
      <c r="I633" s="3"/>
      <c r="O633" s="3"/>
    </row>
    <row r="634" spans="9:15" ht="12.5" x14ac:dyDescent="0.25">
      <c r="I634" s="3"/>
      <c r="O634" s="3"/>
    </row>
    <row r="635" spans="9:15" ht="12.5" x14ac:dyDescent="0.25">
      <c r="I635" s="3"/>
      <c r="O635" s="3"/>
    </row>
    <row r="636" spans="9:15" ht="12.5" x14ac:dyDescent="0.25">
      <c r="I636" s="3"/>
      <c r="O636" s="3"/>
    </row>
    <row r="637" spans="9:15" ht="12.5" x14ac:dyDescent="0.25">
      <c r="I637" s="3"/>
      <c r="O637" s="3"/>
    </row>
    <row r="638" spans="9:15" ht="12.5" x14ac:dyDescent="0.25">
      <c r="I638" s="3"/>
      <c r="O638" s="3"/>
    </row>
    <row r="639" spans="9:15" ht="12.5" x14ac:dyDescent="0.25">
      <c r="I639" s="3"/>
      <c r="O639" s="3"/>
    </row>
    <row r="640" spans="9:15" ht="12.5" x14ac:dyDescent="0.25">
      <c r="I640" s="3"/>
      <c r="O640" s="3"/>
    </row>
    <row r="641" spans="9:15" ht="12.5" x14ac:dyDescent="0.25">
      <c r="I641" s="3"/>
      <c r="O641" s="3"/>
    </row>
    <row r="642" spans="9:15" ht="12.5" x14ac:dyDescent="0.25">
      <c r="I642" s="3"/>
      <c r="O642" s="3"/>
    </row>
    <row r="643" spans="9:15" ht="12.5" x14ac:dyDescent="0.25">
      <c r="I643" s="3"/>
      <c r="O643" s="3"/>
    </row>
    <row r="644" spans="9:15" ht="12.5" x14ac:dyDescent="0.25">
      <c r="I644" s="3"/>
      <c r="O644" s="3"/>
    </row>
    <row r="645" spans="9:15" ht="12.5" x14ac:dyDescent="0.25">
      <c r="I645" s="3"/>
      <c r="O645" s="3"/>
    </row>
    <row r="646" spans="9:15" ht="12.5" x14ac:dyDescent="0.25">
      <c r="I646" s="3"/>
      <c r="O646" s="3"/>
    </row>
    <row r="647" spans="9:15" ht="12.5" x14ac:dyDescent="0.25">
      <c r="I647" s="3"/>
      <c r="O647" s="3"/>
    </row>
    <row r="648" spans="9:15" ht="12.5" x14ac:dyDescent="0.25">
      <c r="I648" s="3"/>
      <c r="O648" s="3"/>
    </row>
    <row r="649" spans="9:15" ht="12.5" x14ac:dyDescent="0.25">
      <c r="I649" s="3"/>
      <c r="O649" s="3"/>
    </row>
    <row r="650" spans="9:15" ht="12.5" x14ac:dyDescent="0.25">
      <c r="I650" s="3"/>
      <c r="O650" s="3"/>
    </row>
    <row r="651" spans="9:15" ht="12.5" x14ac:dyDescent="0.25">
      <c r="I651" s="3"/>
      <c r="O651" s="3"/>
    </row>
    <row r="652" spans="9:15" ht="12.5" x14ac:dyDescent="0.25">
      <c r="I652" s="3"/>
      <c r="O652" s="3"/>
    </row>
    <row r="653" spans="9:15" ht="12.5" x14ac:dyDescent="0.25">
      <c r="I653" s="3"/>
      <c r="O653" s="3"/>
    </row>
    <row r="654" spans="9:15" ht="12.5" x14ac:dyDescent="0.25">
      <c r="I654" s="3"/>
      <c r="O654" s="3"/>
    </row>
    <row r="655" spans="9:15" ht="12.5" x14ac:dyDescent="0.25">
      <c r="I655" s="3"/>
      <c r="O655" s="3"/>
    </row>
    <row r="656" spans="9:15" ht="12.5" x14ac:dyDescent="0.25">
      <c r="I656" s="3"/>
      <c r="O656" s="3"/>
    </row>
    <row r="657" spans="9:15" ht="12.5" x14ac:dyDescent="0.25">
      <c r="I657" s="3"/>
      <c r="O657" s="3"/>
    </row>
    <row r="658" spans="9:15" ht="12.5" x14ac:dyDescent="0.25">
      <c r="I658" s="3"/>
      <c r="O658" s="3"/>
    </row>
    <row r="659" spans="9:15" ht="12.5" x14ac:dyDescent="0.25">
      <c r="I659" s="3"/>
      <c r="O659" s="3"/>
    </row>
    <row r="660" spans="9:15" ht="12.5" x14ac:dyDescent="0.25">
      <c r="I660" s="3"/>
      <c r="O660" s="3"/>
    </row>
    <row r="661" spans="9:15" ht="12.5" x14ac:dyDescent="0.25">
      <c r="I661" s="3"/>
      <c r="O661" s="3"/>
    </row>
    <row r="662" spans="9:15" ht="12.5" x14ac:dyDescent="0.25">
      <c r="I662" s="3"/>
      <c r="O662" s="3"/>
    </row>
    <row r="663" spans="9:15" ht="12.5" x14ac:dyDescent="0.25">
      <c r="I663" s="3"/>
      <c r="O663" s="3"/>
    </row>
    <row r="664" spans="9:15" ht="12.5" x14ac:dyDescent="0.25">
      <c r="I664" s="3"/>
      <c r="O664" s="3"/>
    </row>
    <row r="665" spans="9:15" ht="12.5" x14ac:dyDescent="0.25">
      <c r="I665" s="3"/>
      <c r="O665" s="3"/>
    </row>
    <row r="666" spans="9:15" ht="12.5" x14ac:dyDescent="0.25">
      <c r="I666" s="3"/>
      <c r="O666" s="3"/>
    </row>
    <row r="667" spans="9:15" ht="12.5" x14ac:dyDescent="0.25">
      <c r="I667" s="3"/>
      <c r="O667" s="3"/>
    </row>
    <row r="668" spans="9:15" ht="12.5" x14ac:dyDescent="0.25">
      <c r="I668" s="3"/>
      <c r="O668" s="3"/>
    </row>
    <row r="669" spans="9:15" ht="12.5" x14ac:dyDescent="0.25">
      <c r="I669" s="3"/>
      <c r="O669" s="3"/>
    </row>
    <row r="670" spans="9:15" ht="12.5" x14ac:dyDescent="0.25">
      <c r="I670" s="3"/>
      <c r="O670" s="3"/>
    </row>
    <row r="671" spans="9:15" ht="12.5" x14ac:dyDescent="0.25">
      <c r="I671" s="3"/>
      <c r="O671" s="3"/>
    </row>
    <row r="672" spans="9:15" ht="12.5" x14ac:dyDescent="0.25">
      <c r="I672" s="3"/>
      <c r="O672" s="3"/>
    </row>
    <row r="673" spans="9:15" ht="12.5" x14ac:dyDescent="0.25">
      <c r="I673" s="3"/>
      <c r="O673" s="3"/>
    </row>
    <row r="674" spans="9:15" ht="12.5" x14ac:dyDescent="0.25">
      <c r="I674" s="3"/>
      <c r="O674" s="3"/>
    </row>
    <row r="675" spans="9:15" ht="12.5" x14ac:dyDescent="0.25">
      <c r="I675" s="3"/>
      <c r="O675" s="3"/>
    </row>
    <row r="676" spans="9:15" ht="12.5" x14ac:dyDescent="0.25">
      <c r="I676" s="3"/>
      <c r="O676" s="3"/>
    </row>
    <row r="677" spans="9:15" ht="12.5" x14ac:dyDescent="0.25">
      <c r="I677" s="3"/>
      <c r="O677" s="3"/>
    </row>
    <row r="678" spans="9:15" ht="12.5" x14ac:dyDescent="0.25">
      <c r="I678" s="3"/>
      <c r="O678" s="3"/>
    </row>
    <row r="679" spans="9:15" ht="12.5" x14ac:dyDescent="0.25">
      <c r="I679" s="3"/>
      <c r="O679" s="3"/>
    </row>
    <row r="680" spans="9:15" ht="12.5" x14ac:dyDescent="0.25">
      <c r="I680" s="3"/>
      <c r="O680" s="3"/>
    </row>
    <row r="681" spans="9:15" ht="12.5" x14ac:dyDescent="0.25">
      <c r="I681" s="3"/>
      <c r="O681" s="3"/>
    </row>
    <row r="682" spans="9:15" ht="12.5" x14ac:dyDescent="0.25">
      <c r="I682" s="3"/>
      <c r="O682" s="3"/>
    </row>
    <row r="683" spans="9:15" ht="12.5" x14ac:dyDescent="0.25">
      <c r="I683" s="3"/>
      <c r="O683" s="3"/>
    </row>
    <row r="684" spans="9:15" ht="12.5" x14ac:dyDescent="0.25">
      <c r="I684" s="3"/>
      <c r="O684" s="3"/>
    </row>
    <row r="685" spans="9:15" ht="12.5" x14ac:dyDescent="0.25">
      <c r="I685" s="3"/>
      <c r="O685" s="3"/>
    </row>
    <row r="686" spans="9:15" ht="12.5" x14ac:dyDescent="0.25">
      <c r="I686" s="3"/>
      <c r="O686" s="3"/>
    </row>
    <row r="687" spans="9:15" ht="12.5" x14ac:dyDescent="0.25">
      <c r="I687" s="3"/>
      <c r="O687" s="3"/>
    </row>
    <row r="688" spans="9:15" ht="12.5" x14ac:dyDescent="0.25">
      <c r="I688" s="3"/>
      <c r="O688" s="3"/>
    </row>
    <row r="689" spans="9:15" ht="12.5" x14ac:dyDescent="0.25">
      <c r="I689" s="3"/>
      <c r="O689" s="3"/>
    </row>
    <row r="690" spans="9:15" ht="12.5" x14ac:dyDescent="0.25">
      <c r="I690" s="3"/>
      <c r="O690" s="3"/>
    </row>
    <row r="691" spans="9:15" ht="12.5" x14ac:dyDescent="0.25">
      <c r="I691" s="3"/>
      <c r="O691" s="3"/>
    </row>
    <row r="692" spans="9:15" ht="12.5" x14ac:dyDescent="0.25">
      <c r="I692" s="3"/>
      <c r="O692" s="3"/>
    </row>
    <row r="693" spans="9:15" ht="12.5" x14ac:dyDescent="0.25">
      <c r="I693" s="3"/>
      <c r="O693" s="3"/>
    </row>
    <row r="694" spans="9:15" ht="12.5" x14ac:dyDescent="0.25">
      <c r="I694" s="3"/>
      <c r="O694" s="3"/>
    </row>
    <row r="695" spans="9:15" ht="12.5" x14ac:dyDescent="0.25">
      <c r="I695" s="3"/>
      <c r="O695" s="3"/>
    </row>
    <row r="696" spans="9:15" ht="12.5" x14ac:dyDescent="0.25">
      <c r="I696" s="3"/>
      <c r="O696" s="3"/>
    </row>
    <row r="697" spans="9:15" ht="12.5" x14ac:dyDescent="0.25">
      <c r="I697" s="3"/>
      <c r="O697" s="3"/>
    </row>
    <row r="698" spans="9:15" ht="12.5" x14ac:dyDescent="0.25">
      <c r="I698" s="3"/>
      <c r="O698" s="3"/>
    </row>
    <row r="699" spans="9:15" ht="12.5" x14ac:dyDescent="0.25">
      <c r="I699" s="3"/>
      <c r="O699" s="3"/>
    </row>
    <row r="700" spans="9:15" ht="12.5" x14ac:dyDescent="0.25">
      <c r="I700" s="3"/>
      <c r="O700" s="3"/>
    </row>
    <row r="701" spans="9:15" ht="12.5" x14ac:dyDescent="0.25">
      <c r="I701" s="3"/>
      <c r="O701" s="3"/>
    </row>
    <row r="702" spans="9:15" ht="12.5" x14ac:dyDescent="0.25">
      <c r="I702" s="3"/>
      <c r="O702" s="3"/>
    </row>
    <row r="703" spans="9:15" ht="12.5" x14ac:dyDescent="0.25">
      <c r="I703" s="3"/>
      <c r="O703" s="3"/>
    </row>
    <row r="704" spans="9:15" ht="12.5" x14ac:dyDescent="0.25">
      <c r="I704" s="3"/>
      <c r="O704" s="3"/>
    </row>
    <row r="705" spans="9:15" ht="12.5" x14ac:dyDescent="0.25">
      <c r="I705" s="3"/>
      <c r="O705" s="3"/>
    </row>
    <row r="706" spans="9:15" ht="12.5" x14ac:dyDescent="0.25">
      <c r="I706" s="3"/>
      <c r="O706" s="3"/>
    </row>
    <row r="707" spans="9:15" ht="12.5" x14ac:dyDescent="0.25">
      <c r="I707" s="3"/>
      <c r="O707" s="3"/>
    </row>
    <row r="708" spans="9:15" ht="12.5" x14ac:dyDescent="0.25">
      <c r="I708" s="3"/>
      <c r="O708" s="3"/>
    </row>
    <row r="709" spans="9:15" ht="12.5" x14ac:dyDescent="0.25">
      <c r="I709" s="3"/>
      <c r="O709" s="3"/>
    </row>
    <row r="710" spans="9:15" ht="12.5" x14ac:dyDescent="0.25">
      <c r="I710" s="3"/>
      <c r="O710" s="3"/>
    </row>
    <row r="711" spans="9:15" ht="12.5" x14ac:dyDescent="0.25">
      <c r="I711" s="3"/>
      <c r="O711" s="3"/>
    </row>
    <row r="712" spans="9:15" ht="12.5" x14ac:dyDescent="0.25">
      <c r="I712" s="3"/>
      <c r="O712" s="3"/>
    </row>
    <row r="713" spans="9:15" ht="12.5" x14ac:dyDescent="0.25">
      <c r="I713" s="3"/>
      <c r="O713" s="3"/>
    </row>
    <row r="714" spans="9:15" ht="12.5" x14ac:dyDescent="0.25">
      <c r="I714" s="3"/>
      <c r="O714" s="3"/>
    </row>
    <row r="715" spans="9:15" ht="12.5" x14ac:dyDescent="0.25">
      <c r="I715" s="3"/>
      <c r="O715" s="3"/>
    </row>
    <row r="716" spans="9:15" ht="12.5" x14ac:dyDescent="0.25">
      <c r="I716" s="3"/>
      <c r="O716" s="3"/>
    </row>
    <row r="717" spans="9:15" ht="12.5" x14ac:dyDescent="0.25">
      <c r="I717" s="3"/>
      <c r="O717" s="3"/>
    </row>
    <row r="718" spans="9:15" ht="12.5" x14ac:dyDescent="0.25">
      <c r="I718" s="3"/>
      <c r="O718" s="3"/>
    </row>
    <row r="719" spans="9:15" ht="12.5" x14ac:dyDescent="0.25">
      <c r="I719" s="3"/>
      <c r="O719" s="3"/>
    </row>
    <row r="720" spans="9:15" ht="12.5" x14ac:dyDescent="0.25">
      <c r="I720" s="3"/>
      <c r="O720" s="3"/>
    </row>
    <row r="721" spans="9:15" ht="12.5" x14ac:dyDescent="0.25">
      <c r="I721" s="3"/>
      <c r="O721" s="3"/>
    </row>
    <row r="722" spans="9:15" ht="12.5" x14ac:dyDescent="0.25">
      <c r="I722" s="3"/>
      <c r="O722" s="3"/>
    </row>
    <row r="723" spans="9:15" ht="12.5" x14ac:dyDescent="0.25">
      <c r="I723" s="3"/>
      <c r="O723" s="3"/>
    </row>
    <row r="724" spans="9:15" ht="12.5" x14ac:dyDescent="0.25">
      <c r="I724" s="3"/>
      <c r="O724" s="3"/>
    </row>
    <row r="725" spans="9:15" ht="12.5" x14ac:dyDescent="0.25">
      <c r="I725" s="3"/>
      <c r="O725" s="3"/>
    </row>
    <row r="726" spans="9:15" ht="12.5" x14ac:dyDescent="0.25">
      <c r="I726" s="3"/>
      <c r="O726" s="3"/>
    </row>
    <row r="727" spans="9:15" ht="12.5" x14ac:dyDescent="0.25">
      <c r="I727" s="3"/>
      <c r="O727" s="3"/>
    </row>
    <row r="728" spans="9:15" ht="12.5" x14ac:dyDescent="0.25">
      <c r="I728" s="3"/>
      <c r="O728" s="3"/>
    </row>
    <row r="729" spans="9:15" ht="12.5" x14ac:dyDescent="0.25">
      <c r="I729" s="3"/>
      <c r="O729" s="3"/>
    </row>
    <row r="730" spans="9:15" ht="12.5" x14ac:dyDescent="0.25">
      <c r="I730" s="3"/>
      <c r="O730" s="3"/>
    </row>
    <row r="731" spans="9:15" ht="12.5" x14ac:dyDescent="0.25">
      <c r="I731" s="3"/>
      <c r="O731" s="3"/>
    </row>
    <row r="732" spans="9:15" ht="12.5" x14ac:dyDescent="0.25">
      <c r="I732" s="3"/>
      <c r="O732" s="3"/>
    </row>
    <row r="733" spans="9:15" ht="12.5" x14ac:dyDescent="0.25">
      <c r="I733" s="3"/>
      <c r="O733" s="3"/>
    </row>
    <row r="734" spans="9:15" ht="12.5" x14ac:dyDescent="0.25">
      <c r="I734" s="3"/>
      <c r="O734" s="3"/>
    </row>
    <row r="735" spans="9:15" ht="12.5" x14ac:dyDescent="0.25">
      <c r="I735" s="3"/>
      <c r="O735" s="3"/>
    </row>
    <row r="736" spans="9:15" ht="12.5" x14ac:dyDescent="0.25">
      <c r="I736" s="3"/>
      <c r="O736" s="3"/>
    </row>
    <row r="737" spans="9:15" ht="12.5" x14ac:dyDescent="0.25">
      <c r="I737" s="3"/>
      <c r="O737" s="3"/>
    </row>
    <row r="738" spans="9:15" ht="12.5" x14ac:dyDescent="0.25">
      <c r="I738" s="3"/>
      <c r="O738" s="3"/>
    </row>
    <row r="739" spans="9:15" ht="12.5" x14ac:dyDescent="0.25">
      <c r="I739" s="3"/>
      <c r="O739" s="3"/>
    </row>
    <row r="740" spans="9:15" ht="12.5" x14ac:dyDescent="0.25">
      <c r="I740" s="3"/>
      <c r="O740" s="3"/>
    </row>
    <row r="741" spans="9:15" ht="12.5" x14ac:dyDescent="0.25">
      <c r="I741" s="3"/>
      <c r="O741" s="3"/>
    </row>
    <row r="742" spans="9:15" ht="12.5" x14ac:dyDescent="0.25">
      <c r="I742" s="3"/>
      <c r="O742" s="3"/>
    </row>
    <row r="743" spans="9:15" ht="12.5" x14ac:dyDescent="0.25">
      <c r="I743" s="3"/>
      <c r="O743" s="3"/>
    </row>
    <row r="744" spans="9:15" ht="12.5" x14ac:dyDescent="0.25">
      <c r="I744" s="3"/>
      <c r="O744" s="3"/>
    </row>
    <row r="745" spans="9:15" ht="12.5" x14ac:dyDescent="0.25">
      <c r="I745" s="3"/>
      <c r="O745" s="3"/>
    </row>
    <row r="746" spans="9:15" ht="12.5" x14ac:dyDescent="0.25">
      <c r="I746" s="3"/>
      <c r="O746" s="3"/>
    </row>
    <row r="747" spans="9:15" ht="12.5" x14ac:dyDescent="0.25">
      <c r="I747" s="3"/>
      <c r="O747" s="3"/>
    </row>
    <row r="748" spans="9:15" ht="12.5" x14ac:dyDescent="0.25">
      <c r="I748" s="3"/>
      <c r="O748" s="3"/>
    </row>
    <row r="749" spans="9:15" ht="12.5" x14ac:dyDescent="0.25">
      <c r="I749" s="3"/>
      <c r="O749" s="3"/>
    </row>
    <row r="750" spans="9:15" ht="12.5" x14ac:dyDescent="0.25">
      <c r="I750" s="3"/>
      <c r="O750" s="3"/>
    </row>
    <row r="751" spans="9:15" ht="12.5" x14ac:dyDescent="0.25">
      <c r="I751" s="3"/>
      <c r="O751" s="3"/>
    </row>
    <row r="752" spans="9:15" ht="12.5" x14ac:dyDescent="0.25">
      <c r="I752" s="3"/>
      <c r="O752" s="3"/>
    </row>
    <row r="753" spans="9:15" ht="12.5" x14ac:dyDescent="0.25">
      <c r="I753" s="3"/>
      <c r="O753" s="3"/>
    </row>
    <row r="754" spans="9:15" ht="12.5" x14ac:dyDescent="0.25">
      <c r="I754" s="3"/>
      <c r="O754" s="3"/>
    </row>
    <row r="755" spans="9:15" ht="12.5" x14ac:dyDescent="0.25">
      <c r="I755" s="3"/>
      <c r="O755" s="3"/>
    </row>
    <row r="756" spans="9:15" ht="12.5" x14ac:dyDescent="0.25">
      <c r="I756" s="3"/>
      <c r="O756" s="3"/>
    </row>
    <row r="757" spans="9:15" ht="12.5" x14ac:dyDescent="0.25">
      <c r="I757" s="3"/>
      <c r="O757" s="3"/>
    </row>
    <row r="758" spans="9:15" ht="12.5" x14ac:dyDescent="0.25">
      <c r="I758" s="3"/>
      <c r="O758" s="3"/>
    </row>
    <row r="759" spans="9:15" ht="12.5" x14ac:dyDescent="0.25">
      <c r="I759" s="3"/>
      <c r="O759" s="3"/>
    </row>
    <row r="760" spans="9:15" ht="12.5" x14ac:dyDescent="0.25">
      <c r="I760" s="3"/>
      <c r="O760" s="3"/>
    </row>
    <row r="761" spans="9:15" ht="12.5" x14ac:dyDescent="0.25">
      <c r="I761" s="3"/>
      <c r="O761" s="3"/>
    </row>
    <row r="762" spans="9:15" ht="12.5" x14ac:dyDescent="0.25">
      <c r="I762" s="3"/>
      <c r="O762" s="3"/>
    </row>
    <row r="763" spans="9:15" ht="12.5" x14ac:dyDescent="0.25">
      <c r="I763" s="3"/>
      <c r="O763" s="3"/>
    </row>
    <row r="764" spans="9:15" ht="12.5" x14ac:dyDescent="0.25">
      <c r="I764" s="3"/>
      <c r="O764" s="3"/>
    </row>
    <row r="765" spans="9:15" ht="12.5" x14ac:dyDescent="0.25">
      <c r="I765" s="3"/>
      <c r="O765" s="3"/>
    </row>
    <row r="766" spans="9:15" ht="12.5" x14ac:dyDescent="0.25">
      <c r="I766" s="3"/>
      <c r="O766" s="3"/>
    </row>
    <row r="767" spans="9:15" ht="12.5" x14ac:dyDescent="0.25">
      <c r="I767" s="3"/>
      <c r="O767" s="3"/>
    </row>
    <row r="768" spans="9:15" ht="12.5" x14ac:dyDescent="0.25">
      <c r="I768" s="3"/>
      <c r="O768" s="3"/>
    </row>
    <row r="769" spans="9:15" ht="12.5" x14ac:dyDescent="0.25">
      <c r="I769" s="3"/>
      <c r="O769" s="3"/>
    </row>
    <row r="770" spans="9:15" ht="12.5" x14ac:dyDescent="0.25">
      <c r="I770" s="3"/>
      <c r="O770" s="3"/>
    </row>
    <row r="771" spans="9:15" ht="12.5" x14ac:dyDescent="0.25">
      <c r="I771" s="3"/>
      <c r="O771" s="3"/>
    </row>
    <row r="772" spans="9:15" ht="12.5" x14ac:dyDescent="0.25">
      <c r="I772" s="3"/>
      <c r="O772" s="3"/>
    </row>
    <row r="773" spans="9:15" ht="12.5" x14ac:dyDescent="0.25">
      <c r="I773" s="3"/>
      <c r="O773" s="3"/>
    </row>
    <row r="774" spans="9:15" ht="12.5" x14ac:dyDescent="0.25">
      <c r="I774" s="3"/>
      <c r="O774" s="3"/>
    </row>
    <row r="775" spans="9:15" ht="12.5" x14ac:dyDescent="0.25">
      <c r="I775" s="3"/>
      <c r="O775" s="3"/>
    </row>
    <row r="776" spans="9:15" ht="12.5" x14ac:dyDescent="0.25">
      <c r="I776" s="3"/>
      <c r="O776" s="3"/>
    </row>
    <row r="777" spans="9:15" ht="12.5" x14ac:dyDescent="0.25">
      <c r="I777" s="3"/>
      <c r="O777" s="3"/>
    </row>
    <row r="778" spans="9:15" ht="12.5" x14ac:dyDescent="0.25">
      <c r="I778" s="3"/>
      <c r="O778" s="3"/>
    </row>
    <row r="779" spans="9:15" ht="12.5" x14ac:dyDescent="0.25">
      <c r="I779" s="3"/>
      <c r="O779" s="3"/>
    </row>
    <row r="780" spans="9:15" ht="12.5" x14ac:dyDescent="0.25">
      <c r="I780" s="3"/>
      <c r="O780" s="3"/>
    </row>
    <row r="781" spans="9:15" ht="12.5" x14ac:dyDescent="0.25">
      <c r="I781" s="3"/>
      <c r="O781" s="3"/>
    </row>
    <row r="782" spans="9:15" ht="12.5" x14ac:dyDescent="0.25">
      <c r="I782" s="3"/>
      <c r="O782" s="3"/>
    </row>
    <row r="783" spans="9:15" ht="12.5" x14ac:dyDescent="0.25">
      <c r="I783" s="3"/>
      <c r="O783" s="3"/>
    </row>
    <row r="784" spans="9:15" ht="12.5" x14ac:dyDescent="0.25">
      <c r="I784" s="3"/>
      <c r="O784" s="3"/>
    </row>
    <row r="785" spans="9:15" ht="12.5" x14ac:dyDescent="0.25">
      <c r="I785" s="3"/>
      <c r="O785" s="3"/>
    </row>
    <row r="786" spans="9:15" ht="12.5" x14ac:dyDescent="0.25">
      <c r="I786" s="3"/>
      <c r="O786" s="3"/>
    </row>
    <row r="787" spans="9:15" ht="12.5" x14ac:dyDescent="0.25">
      <c r="I787" s="3"/>
      <c r="O787" s="3"/>
    </row>
    <row r="788" spans="9:15" ht="12.5" x14ac:dyDescent="0.25">
      <c r="I788" s="3"/>
      <c r="O788" s="3"/>
    </row>
    <row r="789" spans="9:15" ht="12.5" x14ac:dyDescent="0.25">
      <c r="I789" s="3"/>
      <c r="O789" s="3"/>
    </row>
    <row r="790" spans="9:15" ht="12.5" x14ac:dyDescent="0.25">
      <c r="I790" s="3"/>
      <c r="O790" s="3"/>
    </row>
    <row r="791" spans="9:15" ht="12.5" x14ac:dyDescent="0.25">
      <c r="I791" s="3"/>
      <c r="O791" s="3"/>
    </row>
    <row r="792" spans="9:15" ht="12.5" x14ac:dyDescent="0.25">
      <c r="I792" s="3"/>
      <c r="O792" s="3"/>
    </row>
    <row r="793" spans="9:15" ht="12.5" x14ac:dyDescent="0.25">
      <c r="I793" s="3"/>
      <c r="O793" s="3"/>
    </row>
    <row r="794" spans="9:15" ht="12.5" x14ac:dyDescent="0.25">
      <c r="I794" s="3"/>
      <c r="O794" s="3"/>
    </row>
    <row r="795" spans="9:15" ht="12.5" x14ac:dyDescent="0.25">
      <c r="I795" s="3"/>
      <c r="O795" s="3"/>
    </row>
    <row r="796" spans="9:15" ht="12.5" x14ac:dyDescent="0.25">
      <c r="I796" s="3"/>
      <c r="O796" s="3"/>
    </row>
    <row r="797" spans="9:15" ht="12.5" x14ac:dyDescent="0.25">
      <c r="I797" s="3"/>
      <c r="O797" s="3"/>
    </row>
    <row r="798" spans="9:15" ht="12.5" x14ac:dyDescent="0.25">
      <c r="I798" s="3"/>
      <c r="O798" s="3"/>
    </row>
    <row r="799" spans="9:15" ht="12.5" x14ac:dyDescent="0.25">
      <c r="I799" s="3"/>
      <c r="O799" s="3"/>
    </row>
    <row r="800" spans="9:15" ht="12.5" x14ac:dyDescent="0.25">
      <c r="I800" s="3"/>
      <c r="O800" s="3"/>
    </row>
    <row r="801" spans="9:15" ht="12.5" x14ac:dyDescent="0.25">
      <c r="I801" s="3"/>
      <c r="O801" s="3"/>
    </row>
    <row r="802" spans="9:15" ht="12.5" x14ac:dyDescent="0.25">
      <c r="I802" s="3"/>
      <c r="O802" s="3"/>
    </row>
    <row r="803" spans="9:15" ht="12.5" x14ac:dyDescent="0.25">
      <c r="I803" s="3"/>
      <c r="O803" s="3"/>
    </row>
    <row r="804" spans="9:15" ht="12.5" x14ac:dyDescent="0.25">
      <c r="I804" s="3"/>
      <c r="O804" s="3"/>
    </row>
    <row r="805" spans="9:15" ht="12.5" x14ac:dyDescent="0.25">
      <c r="I805" s="3"/>
      <c r="O805" s="3"/>
    </row>
    <row r="806" spans="9:15" ht="12.5" x14ac:dyDescent="0.25">
      <c r="I806" s="3"/>
      <c r="O806" s="3"/>
    </row>
    <row r="807" spans="9:15" ht="12.5" x14ac:dyDescent="0.25">
      <c r="I807" s="3"/>
      <c r="O807" s="3"/>
    </row>
    <row r="808" spans="9:15" ht="12.5" x14ac:dyDescent="0.25">
      <c r="I808" s="3"/>
      <c r="O808" s="3"/>
    </row>
    <row r="809" spans="9:15" ht="12.5" x14ac:dyDescent="0.25">
      <c r="I809" s="3"/>
      <c r="O809" s="3"/>
    </row>
    <row r="810" spans="9:15" ht="12.5" x14ac:dyDescent="0.25">
      <c r="I810" s="3"/>
      <c r="O810" s="3"/>
    </row>
    <row r="811" spans="9:15" ht="12.5" x14ac:dyDescent="0.25">
      <c r="I811" s="3"/>
      <c r="O811" s="3"/>
    </row>
    <row r="812" spans="9:15" ht="12.5" x14ac:dyDescent="0.25">
      <c r="I812" s="3"/>
      <c r="O812" s="3"/>
    </row>
    <row r="813" spans="9:15" ht="12.5" x14ac:dyDescent="0.25">
      <c r="I813" s="3"/>
      <c r="O813" s="3"/>
    </row>
    <row r="814" spans="9:15" ht="12.5" x14ac:dyDescent="0.25">
      <c r="I814" s="3"/>
      <c r="O814" s="3"/>
    </row>
    <row r="815" spans="9:15" ht="12.5" x14ac:dyDescent="0.25">
      <c r="I815" s="3"/>
      <c r="O815" s="3"/>
    </row>
    <row r="816" spans="9:15" ht="12.5" x14ac:dyDescent="0.25">
      <c r="I816" s="3"/>
      <c r="O816" s="3"/>
    </row>
    <row r="817" spans="9:15" ht="12.5" x14ac:dyDescent="0.25">
      <c r="I817" s="3"/>
      <c r="O817" s="3"/>
    </row>
    <row r="818" spans="9:15" ht="12.5" x14ac:dyDescent="0.25">
      <c r="I818" s="3"/>
      <c r="O818" s="3"/>
    </row>
    <row r="819" spans="9:15" ht="12.5" x14ac:dyDescent="0.25">
      <c r="I819" s="3"/>
      <c r="O819" s="3"/>
    </row>
    <row r="820" spans="9:15" ht="12.5" x14ac:dyDescent="0.25">
      <c r="I820" s="3"/>
      <c r="O820" s="3"/>
    </row>
    <row r="821" spans="9:15" ht="12.5" x14ac:dyDescent="0.25">
      <c r="I821" s="3"/>
      <c r="O821" s="3"/>
    </row>
    <row r="822" spans="9:15" ht="12.5" x14ac:dyDescent="0.25">
      <c r="I822" s="3"/>
      <c r="O822" s="3"/>
    </row>
    <row r="823" spans="9:15" ht="12.5" x14ac:dyDescent="0.25">
      <c r="I823" s="3"/>
      <c r="O823" s="3"/>
    </row>
    <row r="824" spans="9:15" ht="12.5" x14ac:dyDescent="0.25">
      <c r="I824" s="3"/>
      <c r="O824" s="3"/>
    </row>
    <row r="825" spans="9:15" ht="12.5" x14ac:dyDescent="0.25">
      <c r="I825" s="3"/>
      <c r="O825" s="3"/>
    </row>
    <row r="826" spans="9:15" ht="12.5" x14ac:dyDescent="0.25">
      <c r="I826" s="3"/>
      <c r="O826" s="3"/>
    </row>
    <row r="827" spans="9:15" ht="12.5" x14ac:dyDescent="0.25">
      <c r="I827" s="3"/>
      <c r="O827" s="3"/>
    </row>
    <row r="828" spans="9:15" ht="12.5" x14ac:dyDescent="0.25">
      <c r="I828" s="3"/>
      <c r="O828" s="3"/>
    </row>
    <row r="829" spans="9:15" ht="12.5" x14ac:dyDescent="0.25">
      <c r="I829" s="3"/>
      <c r="O829" s="3"/>
    </row>
    <row r="830" spans="9:15" ht="12.5" x14ac:dyDescent="0.25">
      <c r="I830" s="3"/>
      <c r="O830" s="3"/>
    </row>
    <row r="831" spans="9:15" ht="12.5" x14ac:dyDescent="0.25">
      <c r="I831" s="3"/>
      <c r="O831" s="3"/>
    </row>
    <row r="832" spans="9:15" ht="12.5" x14ac:dyDescent="0.25">
      <c r="I832" s="3"/>
      <c r="O832" s="3"/>
    </row>
    <row r="833" spans="9:15" ht="12.5" x14ac:dyDescent="0.25">
      <c r="I833" s="3"/>
      <c r="O833" s="3"/>
    </row>
    <row r="834" spans="9:15" ht="12.5" x14ac:dyDescent="0.25">
      <c r="I834" s="3"/>
      <c r="O834" s="3"/>
    </row>
    <row r="835" spans="9:15" ht="12.5" x14ac:dyDescent="0.25">
      <c r="I835" s="3"/>
      <c r="O835" s="3"/>
    </row>
    <row r="836" spans="9:15" ht="12.5" x14ac:dyDescent="0.25">
      <c r="I836" s="3"/>
      <c r="O836" s="3"/>
    </row>
    <row r="837" spans="9:15" ht="12.5" x14ac:dyDescent="0.25">
      <c r="I837" s="3"/>
      <c r="O837" s="3"/>
    </row>
    <row r="838" spans="9:15" ht="12.5" x14ac:dyDescent="0.25">
      <c r="I838" s="3"/>
      <c r="O838" s="3"/>
    </row>
    <row r="839" spans="9:15" ht="12.5" x14ac:dyDescent="0.25">
      <c r="I839" s="3"/>
      <c r="O839" s="3"/>
    </row>
    <row r="840" spans="9:15" ht="12.5" x14ac:dyDescent="0.25">
      <c r="I840" s="3"/>
      <c r="O840" s="3"/>
    </row>
    <row r="841" spans="9:15" ht="12.5" x14ac:dyDescent="0.25">
      <c r="I841" s="3"/>
      <c r="O841" s="3"/>
    </row>
    <row r="842" spans="9:15" ht="12.5" x14ac:dyDescent="0.25">
      <c r="I842" s="3"/>
      <c r="O842" s="3"/>
    </row>
    <row r="843" spans="9:15" ht="12.5" x14ac:dyDescent="0.25">
      <c r="I843" s="3"/>
      <c r="O843" s="3"/>
    </row>
    <row r="844" spans="9:15" ht="12.5" x14ac:dyDescent="0.25">
      <c r="I844" s="3"/>
      <c r="O844" s="3"/>
    </row>
    <row r="845" spans="9:15" ht="12.5" x14ac:dyDescent="0.25">
      <c r="I845" s="3"/>
      <c r="O845" s="3"/>
    </row>
    <row r="846" spans="9:15" ht="12.5" x14ac:dyDescent="0.25">
      <c r="I846" s="3"/>
      <c r="O846" s="3"/>
    </row>
    <row r="847" spans="9:15" ht="12.5" x14ac:dyDescent="0.25">
      <c r="I847" s="3"/>
      <c r="O847" s="3"/>
    </row>
    <row r="848" spans="9:15" ht="12.5" x14ac:dyDescent="0.25">
      <c r="I848" s="3"/>
      <c r="O848" s="3"/>
    </row>
    <row r="849" spans="9:15" ht="12.5" x14ac:dyDescent="0.25">
      <c r="I849" s="3"/>
      <c r="O849" s="3"/>
    </row>
    <row r="850" spans="9:15" ht="12.5" x14ac:dyDescent="0.25">
      <c r="I850" s="3"/>
      <c r="O850" s="3"/>
    </row>
    <row r="851" spans="9:15" ht="12.5" x14ac:dyDescent="0.25">
      <c r="I851" s="3"/>
      <c r="O851" s="3"/>
    </row>
    <row r="852" spans="9:15" ht="12.5" x14ac:dyDescent="0.25">
      <c r="I852" s="3"/>
      <c r="O852" s="3"/>
    </row>
    <row r="853" spans="9:15" ht="12.5" x14ac:dyDescent="0.25">
      <c r="I853" s="3"/>
      <c r="O853" s="3"/>
    </row>
    <row r="854" spans="9:15" ht="12.5" x14ac:dyDescent="0.25">
      <c r="I854" s="3"/>
      <c r="O854" s="3"/>
    </row>
    <row r="855" spans="9:15" ht="12.5" x14ac:dyDescent="0.25">
      <c r="I855" s="3"/>
      <c r="O855" s="3"/>
    </row>
    <row r="856" spans="9:15" ht="12.5" x14ac:dyDescent="0.25">
      <c r="I856" s="3"/>
      <c r="O856" s="3"/>
    </row>
    <row r="857" spans="9:15" ht="12.5" x14ac:dyDescent="0.25">
      <c r="I857" s="3"/>
      <c r="O857" s="3"/>
    </row>
    <row r="858" spans="9:15" ht="12.5" x14ac:dyDescent="0.25">
      <c r="I858" s="3"/>
      <c r="O858" s="3"/>
    </row>
    <row r="859" spans="9:15" ht="12.5" x14ac:dyDescent="0.25">
      <c r="I859" s="3"/>
      <c r="O859" s="3"/>
    </row>
    <row r="860" spans="9:15" ht="12.5" x14ac:dyDescent="0.25">
      <c r="I860" s="3"/>
      <c r="O860" s="3"/>
    </row>
    <row r="861" spans="9:15" ht="12.5" x14ac:dyDescent="0.25">
      <c r="I861" s="3"/>
      <c r="O861" s="3"/>
    </row>
    <row r="862" spans="9:15" ht="12.5" x14ac:dyDescent="0.25">
      <c r="I862" s="3"/>
      <c r="O862" s="3"/>
    </row>
    <row r="863" spans="9:15" ht="12.5" x14ac:dyDescent="0.25">
      <c r="I863" s="3"/>
      <c r="O863" s="3"/>
    </row>
    <row r="864" spans="9:15" ht="12.5" x14ac:dyDescent="0.25">
      <c r="I864" s="3"/>
      <c r="O864" s="3"/>
    </row>
    <row r="865" spans="9:15" ht="12.5" x14ac:dyDescent="0.25">
      <c r="I865" s="3"/>
      <c r="O865" s="3"/>
    </row>
    <row r="866" spans="9:15" ht="12.5" x14ac:dyDescent="0.25">
      <c r="I866" s="3"/>
      <c r="O866" s="3"/>
    </row>
    <row r="867" spans="9:15" ht="12.5" x14ac:dyDescent="0.25">
      <c r="I867" s="3"/>
      <c r="O867" s="3"/>
    </row>
    <row r="868" spans="9:15" ht="12.5" x14ac:dyDescent="0.25">
      <c r="I868" s="3"/>
      <c r="O868" s="3"/>
    </row>
    <row r="869" spans="9:15" ht="12.5" x14ac:dyDescent="0.25">
      <c r="I869" s="3"/>
      <c r="O869" s="3"/>
    </row>
    <row r="870" spans="9:15" ht="12.5" x14ac:dyDescent="0.25">
      <c r="I870" s="3"/>
      <c r="O870" s="3"/>
    </row>
    <row r="871" spans="9:15" ht="12.5" x14ac:dyDescent="0.25">
      <c r="I871" s="3"/>
      <c r="O871" s="3"/>
    </row>
    <row r="872" spans="9:15" ht="12.5" x14ac:dyDescent="0.25">
      <c r="I872" s="3"/>
      <c r="O872" s="3"/>
    </row>
    <row r="873" spans="9:15" ht="12.5" x14ac:dyDescent="0.25">
      <c r="I873" s="3"/>
      <c r="O873" s="3"/>
    </row>
    <row r="874" spans="9:15" ht="12.5" x14ac:dyDescent="0.25">
      <c r="I874" s="3"/>
      <c r="O874" s="3"/>
    </row>
    <row r="875" spans="9:15" ht="12.5" x14ac:dyDescent="0.25">
      <c r="I875" s="3"/>
      <c r="O875" s="3"/>
    </row>
    <row r="876" spans="9:15" ht="12.5" x14ac:dyDescent="0.25">
      <c r="I876" s="3"/>
      <c r="O876" s="3"/>
    </row>
    <row r="877" spans="9:15" ht="12.5" x14ac:dyDescent="0.25">
      <c r="I877" s="3"/>
      <c r="O877" s="3"/>
    </row>
    <row r="878" spans="9:15" ht="12.5" x14ac:dyDescent="0.25">
      <c r="I878" s="3"/>
      <c r="O878" s="3"/>
    </row>
    <row r="879" spans="9:15" ht="12.5" x14ac:dyDescent="0.25">
      <c r="I879" s="3"/>
      <c r="O879" s="3"/>
    </row>
    <row r="880" spans="9:15" ht="12.5" x14ac:dyDescent="0.25">
      <c r="I880" s="3"/>
      <c r="O880" s="3"/>
    </row>
    <row r="881" spans="9:15" ht="12.5" x14ac:dyDescent="0.25">
      <c r="I881" s="3"/>
      <c r="O881" s="3"/>
    </row>
    <row r="882" spans="9:15" ht="12.5" x14ac:dyDescent="0.25">
      <c r="I882" s="3"/>
      <c r="O882" s="3"/>
    </row>
    <row r="883" spans="9:15" ht="12.5" x14ac:dyDescent="0.25">
      <c r="I883" s="3"/>
      <c r="O883" s="3"/>
    </row>
    <row r="884" spans="9:15" ht="12.5" x14ac:dyDescent="0.25">
      <c r="I884" s="3"/>
      <c r="O884" s="3"/>
    </row>
    <row r="885" spans="9:15" ht="12.5" x14ac:dyDescent="0.25">
      <c r="I885" s="3"/>
      <c r="O885" s="3"/>
    </row>
    <row r="886" spans="9:15" ht="12.5" x14ac:dyDescent="0.25">
      <c r="I886" s="3"/>
      <c r="O886" s="3"/>
    </row>
    <row r="887" spans="9:15" ht="12.5" x14ac:dyDescent="0.25">
      <c r="I887" s="3"/>
      <c r="O887" s="3"/>
    </row>
    <row r="888" spans="9:15" ht="12.5" x14ac:dyDescent="0.25">
      <c r="I888" s="3"/>
      <c r="O888" s="3"/>
    </row>
    <row r="889" spans="9:15" ht="12.5" x14ac:dyDescent="0.25">
      <c r="I889" s="3"/>
      <c r="O889" s="3"/>
    </row>
    <row r="890" spans="9:15" ht="12.5" x14ac:dyDescent="0.25">
      <c r="I890" s="3"/>
      <c r="O890" s="3"/>
    </row>
    <row r="891" spans="9:15" ht="12.5" x14ac:dyDescent="0.25">
      <c r="I891" s="3"/>
      <c r="O891" s="3"/>
    </row>
    <row r="892" spans="9:15" ht="12.5" x14ac:dyDescent="0.25">
      <c r="I892" s="3"/>
      <c r="O892" s="3"/>
    </row>
    <row r="893" spans="9:15" ht="12.5" x14ac:dyDescent="0.25">
      <c r="I893" s="3"/>
      <c r="O893" s="3"/>
    </row>
    <row r="894" spans="9:15" ht="12.5" x14ac:dyDescent="0.25">
      <c r="I894" s="3"/>
      <c r="O894" s="3"/>
    </row>
    <row r="895" spans="9:15" ht="12.5" x14ac:dyDescent="0.25">
      <c r="I895" s="3"/>
      <c r="O895" s="3"/>
    </row>
    <row r="896" spans="9:15" ht="12.5" x14ac:dyDescent="0.25">
      <c r="I896" s="3"/>
      <c r="O896" s="3"/>
    </row>
    <row r="897" spans="9:15" ht="12.5" x14ac:dyDescent="0.25">
      <c r="I897" s="3"/>
      <c r="O897" s="3"/>
    </row>
    <row r="898" spans="9:15" ht="12.5" x14ac:dyDescent="0.25">
      <c r="I898" s="3"/>
      <c r="O898" s="3"/>
    </row>
    <row r="899" spans="9:15" ht="12.5" x14ac:dyDescent="0.25">
      <c r="I899" s="3"/>
      <c r="O899" s="3"/>
    </row>
    <row r="900" spans="9:15" ht="12.5" x14ac:dyDescent="0.25">
      <c r="I900" s="3"/>
      <c r="O900" s="3"/>
    </row>
    <row r="901" spans="9:15" ht="12.5" x14ac:dyDescent="0.25">
      <c r="I901" s="3"/>
      <c r="O901" s="3"/>
    </row>
    <row r="902" spans="9:15" ht="12.5" x14ac:dyDescent="0.25">
      <c r="I902" s="3"/>
      <c r="O902" s="3"/>
    </row>
    <row r="903" spans="9:15" ht="12.5" x14ac:dyDescent="0.25">
      <c r="I903" s="3"/>
      <c r="O903" s="3"/>
    </row>
    <row r="904" spans="9:15" ht="12.5" x14ac:dyDescent="0.25">
      <c r="I904" s="3"/>
      <c r="O904" s="3"/>
    </row>
    <row r="905" spans="9:15" ht="12.5" x14ac:dyDescent="0.25">
      <c r="I905" s="3"/>
      <c r="O905" s="3"/>
    </row>
    <row r="906" spans="9:15" ht="12.5" x14ac:dyDescent="0.25">
      <c r="I906" s="3"/>
      <c r="O906" s="3"/>
    </row>
    <row r="907" spans="9:15" ht="12.5" x14ac:dyDescent="0.25">
      <c r="I907" s="3"/>
      <c r="O907" s="3"/>
    </row>
    <row r="908" spans="9:15" ht="12.5" x14ac:dyDescent="0.25">
      <c r="I908" s="3"/>
      <c r="O908" s="3"/>
    </row>
    <row r="909" spans="9:15" ht="12.5" x14ac:dyDescent="0.25">
      <c r="I909" s="3"/>
      <c r="O909" s="3"/>
    </row>
    <row r="910" spans="9:15" ht="12.5" x14ac:dyDescent="0.25">
      <c r="I910" s="3"/>
      <c r="O910" s="3"/>
    </row>
    <row r="911" spans="9:15" ht="12.5" x14ac:dyDescent="0.25">
      <c r="I911" s="3"/>
      <c r="O911" s="3"/>
    </row>
    <row r="912" spans="9:15" ht="12.5" x14ac:dyDescent="0.25">
      <c r="I912" s="3"/>
      <c r="O912" s="3"/>
    </row>
    <row r="913" spans="9:15" ht="12.5" x14ac:dyDescent="0.25">
      <c r="I913" s="3"/>
      <c r="O913" s="3"/>
    </row>
    <row r="914" spans="9:15" ht="12.5" x14ac:dyDescent="0.25">
      <c r="I914" s="3"/>
      <c r="O914" s="3"/>
    </row>
    <row r="915" spans="9:15" ht="12.5" x14ac:dyDescent="0.25">
      <c r="I915" s="3"/>
      <c r="O915" s="3"/>
    </row>
    <row r="916" spans="9:15" ht="12.5" x14ac:dyDescent="0.25">
      <c r="I916" s="3"/>
      <c r="O916" s="3"/>
    </row>
    <row r="917" spans="9:15" ht="12.5" x14ac:dyDescent="0.25">
      <c r="I917" s="3"/>
      <c r="O917" s="3"/>
    </row>
    <row r="918" spans="9:15" ht="12.5" x14ac:dyDescent="0.25">
      <c r="I918" s="3"/>
      <c r="O918" s="3"/>
    </row>
    <row r="919" spans="9:15" ht="12.5" x14ac:dyDescent="0.25">
      <c r="I919" s="3"/>
      <c r="O919" s="3"/>
    </row>
    <row r="920" spans="9:15" ht="12.5" x14ac:dyDescent="0.25">
      <c r="I920" s="3"/>
      <c r="O920" s="3"/>
    </row>
    <row r="921" spans="9:15" ht="12.5" x14ac:dyDescent="0.25">
      <c r="I921" s="3"/>
      <c r="O921" s="3"/>
    </row>
    <row r="922" spans="9:15" ht="12.5" x14ac:dyDescent="0.25">
      <c r="I922" s="3"/>
      <c r="O922" s="3"/>
    </row>
    <row r="923" spans="9:15" ht="12.5" x14ac:dyDescent="0.25">
      <c r="I923" s="3"/>
      <c r="O923" s="3"/>
    </row>
    <row r="924" spans="9:15" ht="12.5" x14ac:dyDescent="0.25">
      <c r="I924" s="3"/>
      <c r="O924" s="3"/>
    </row>
    <row r="925" spans="9:15" ht="12.5" x14ac:dyDescent="0.25">
      <c r="I925" s="3"/>
      <c r="O925" s="3"/>
    </row>
    <row r="926" spans="9:15" ht="12.5" x14ac:dyDescent="0.25">
      <c r="I926" s="3"/>
      <c r="O926" s="3"/>
    </row>
    <row r="927" spans="9:15" ht="12.5" x14ac:dyDescent="0.25">
      <c r="I927" s="3"/>
      <c r="O927" s="3"/>
    </row>
    <row r="928" spans="9:15" ht="12.5" x14ac:dyDescent="0.25">
      <c r="I928" s="3"/>
      <c r="O928" s="3"/>
    </row>
    <row r="929" spans="9:15" ht="12.5" x14ac:dyDescent="0.25">
      <c r="I929" s="3"/>
      <c r="O929" s="3"/>
    </row>
    <row r="930" spans="9:15" ht="12.5" x14ac:dyDescent="0.25">
      <c r="I930" s="3"/>
      <c r="O930" s="3"/>
    </row>
    <row r="931" spans="9:15" ht="12.5" x14ac:dyDescent="0.25">
      <c r="I931" s="3"/>
      <c r="O931" s="3"/>
    </row>
    <row r="932" spans="9:15" ht="12.5" x14ac:dyDescent="0.25">
      <c r="I932" s="3"/>
      <c r="O932" s="3"/>
    </row>
    <row r="933" spans="9:15" ht="12.5" x14ac:dyDescent="0.25">
      <c r="I933" s="3"/>
      <c r="O933" s="3"/>
    </row>
    <row r="934" spans="9:15" ht="12.5" x14ac:dyDescent="0.25">
      <c r="I934" s="3"/>
      <c r="O934" s="3"/>
    </row>
    <row r="935" spans="9:15" ht="12.5" x14ac:dyDescent="0.25">
      <c r="I935" s="3"/>
      <c r="O935" s="3"/>
    </row>
    <row r="936" spans="9:15" ht="12.5" x14ac:dyDescent="0.25">
      <c r="I936" s="3"/>
      <c r="O936" s="3"/>
    </row>
    <row r="937" spans="9:15" ht="12.5" x14ac:dyDescent="0.25">
      <c r="I937" s="3"/>
      <c r="O937" s="3"/>
    </row>
    <row r="938" spans="9:15" ht="12.5" x14ac:dyDescent="0.25">
      <c r="I938" s="3"/>
      <c r="O938" s="3"/>
    </row>
    <row r="939" spans="9:15" ht="12.5" x14ac:dyDescent="0.25">
      <c r="I939" s="3"/>
      <c r="O939" s="3"/>
    </row>
    <row r="940" spans="9:15" ht="12.5" x14ac:dyDescent="0.25">
      <c r="I940" s="3"/>
      <c r="O940" s="3"/>
    </row>
    <row r="941" spans="9:15" ht="12.5" x14ac:dyDescent="0.25">
      <c r="I941" s="3"/>
      <c r="O941" s="3"/>
    </row>
    <row r="942" spans="9:15" ht="12.5" x14ac:dyDescent="0.25">
      <c r="I942" s="3"/>
      <c r="O942" s="3"/>
    </row>
    <row r="943" spans="9:15" ht="12.5" x14ac:dyDescent="0.25">
      <c r="I943" s="3"/>
      <c r="O943" s="3"/>
    </row>
    <row r="944" spans="9:15" ht="12.5" x14ac:dyDescent="0.25">
      <c r="I944" s="3"/>
      <c r="O944" s="3"/>
    </row>
    <row r="945" spans="9:15" ht="12.5" x14ac:dyDescent="0.25">
      <c r="I945" s="3"/>
      <c r="O945" s="3"/>
    </row>
    <row r="946" spans="9:15" ht="12.5" x14ac:dyDescent="0.25">
      <c r="I946" s="3"/>
      <c r="O946" s="3"/>
    </row>
    <row r="947" spans="9:15" ht="12.5" x14ac:dyDescent="0.25">
      <c r="I947" s="3"/>
      <c r="O947" s="3"/>
    </row>
    <row r="948" spans="9:15" ht="12.5" x14ac:dyDescent="0.25">
      <c r="I948" s="3"/>
      <c r="O948" s="3"/>
    </row>
    <row r="949" spans="9:15" ht="12.5" x14ac:dyDescent="0.25">
      <c r="I949" s="3"/>
      <c r="O949" s="3"/>
    </row>
    <row r="950" spans="9:15" ht="12.5" x14ac:dyDescent="0.25">
      <c r="I950" s="3"/>
      <c r="O950" s="3"/>
    </row>
    <row r="951" spans="9:15" ht="12.5" x14ac:dyDescent="0.25">
      <c r="I951" s="3"/>
      <c r="O951" s="3"/>
    </row>
    <row r="952" spans="9:15" ht="12.5" x14ac:dyDescent="0.25">
      <c r="I952" s="3"/>
      <c r="O952" s="3"/>
    </row>
    <row r="953" spans="9:15" ht="12.5" x14ac:dyDescent="0.25">
      <c r="I953" s="3"/>
      <c r="O953" s="3"/>
    </row>
    <row r="954" spans="9:15" ht="12.5" x14ac:dyDescent="0.25">
      <c r="I954" s="3"/>
      <c r="O954" s="3"/>
    </row>
    <row r="955" spans="9:15" ht="12.5" x14ac:dyDescent="0.25">
      <c r="I955" s="3"/>
      <c r="O955" s="3"/>
    </row>
    <row r="956" spans="9:15" ht="12.5" x14ac:dyDescent="0.25">
      <c r="I956" s="3"/>
      <c r="O956" s="3"/>
    </row>
    <row r="957" spans="9:15" ht="12.5" x14ac:dyDescent="0.25">
      <c r="I957" s="3"/>
      <c r="O957" s="3"/>
    </row>
    <row r="958" spans="9:15" ht="12.5" x14ac:dyDescent="0.25">
      <c r="I958" s="3"/>
      <c r="O958" s="3"/>
    </row>
    <row r="959" spans="9:15" ht="12.5" x14ac:dyDescent="0.25">
      <c r="I959" s="3"/>
      <c r="O959" s="3"/>
    </row>
    <row r="960" spans="9:15" ht="12.5" x14ac:dyDescent="0.25">
      <c r="I960" s="3"/>
      <c r="O960" s="3"/>
    </row>
    <row r="961" spans="9:15" ht="12.5" x14ac:dyDescent="0.25">
      <c r="I961" s="3"/>
      <c r="O961" s="3"/>
    </row>
    <row r="962" spans="9:15" ht="12.5" x14ac:dyDescent="0.25">
      <c r="I962" s="3"/>
      <c r="O962" s="3"/>
    </row>
    <row r="963" spans="9:15" ht="12.5" x14ac:dyDescent="0.25">
      <c r="I963" s="3"/>
      <c r="O963" s="3"/>
    </row>
    <row r="964" spans="9:15" ht="12.5" x14ac:dyDescent="0.25">
      <c r="I964" s="3"/>
      <c r="O964" s="3"/>
    </row>
    <row r="965" spans="9:15" ht="12.5" x14ac:dyDescent="0.25">
      <c r="I965" s="3"/>
      <c r="O965" s="3"/>
    </row>
    <row r="966" spans="9:15" ht="12.5" x14ac:dyDescent="0.25">
      <c r="I966" s="3"/>
      <c r="O966" s="3"/>
    </row>
    <row r="967" spans="9:15" ht="12.5" x14ac:dyDescent="0.25">
      <c r="I967" s="3"/>
      <c r="O967" s="3"/>
    </row>
    <row r="968" spans="9:15" ht="12.5" x14ac:dyDescent="0.25">
      <c r="I968" s="3"/>
      <c r="O968" s="3"/>
    </row>
    <row r="969" spans="9:15" ht="12.5" x14ac:dyDescent="0.25">
      <c r="I969" s="3"/>
      <c r="O969" s="3"/>
    </row>
    <row r="970" spans="9:15" ht="12.5" x14ac:dyDescent="0.25">
      <c r="I970" s="3"/>
      <c r="O970" s="3"/>
    </row>
    <row r="971" spans="9:15" ht="12.5" x14ac:dyDescent="0.25">
      <c r="I971" s="3"/>
      <c r="O971" s="3"/>
    </row>
    <row r="972" spans="9:15" ht="12.5" x14ac:dyDescent="0.25">
      <c r="I972" s="3"/>
      <c r="O972" s="3"/>
    </row>
    <row r="973" spans="9:15" ht="12.5" x14ac:dyDescent="0.25">
      <c r="I973" s="3"/>
      <c r="O973" s="3"/>
    </row>
    <row r="974" spans="9:15" ht="12.5" x14ac:dyDescent="0.25">
      <c r="I974" s="3"/>
      <c r="O974" s="3"/>
    </row>
    <row r="975" spans="9:15" ht="12.5" x14ac:dyDescent="0.25">
      <c r="I975" s="3"/>
      <c r="O975" s="3"/>
    </row>
    <row r="976" spans="9:15" ht="12.5" x14ac:dyDescent="0.25">
      <c r="I976" s="3"/>
      <c r="O976" s="3"/>
    </row>
    <row r="977" spans="9:15" ht="12.5" x14ac:dyDescent="0.25">
      <c r="I977" s="3"/>
      <c r="O977" s="3"/>
    </row>
    <row r="978" spans="9:15" ht="12.5" x14ac:dyDescent="0.25">
      <c r="I978" s="3"/>
      <c r="O978" s="3"/>
    </row>
    <row r="979" spans="9:15" ht="12.5" x14ac:dyDescent="0.25">
      <c r="I979" s="3"/>
      <c r="O979" s="3"/>
    </row>
    <row r="980" spans="9:15" ht="12.5" x14ac:dyDescent="0.25">
      <c r="I980" s="3"/>
      <c r="O980" s="3"/>
    </row>
    <row r="981" spans="9:15" ht="12.5" x14ac:dyDescent="0.25">
      <c r="I981" s="3"/>
      <c r="O981" s="3"/>
    </row>
    <row r="982" spans="9:15" ht="12.5" x14ac:dyDescent="0.25">
      <c r="I982" s="3"/>
      <c r="O982" s="3"/>
    </row>
    <row r="983" spans="9:15" ht="12.5" x14ac:dyDescent="0.25">
      <c r="I983" s="3"/>
      <c r="O983" s="3"/>
    </row>
    <row r="984" spans="9:15" ht="12.5" x14ac:dyDescent="0.25">
      <c r="I984" s="3"/>
      <c r="O984" s="3"/>
    </row>
    <row r="985" spans="9:15" ht="12.5" x14ac:dyDescent="0.25">
      <c r="I985" s="3"/>
      <c r="O985" s="3"/>
    </row>
    <row r="986" spans="9:15" ht="12.5" x14ac:dyDescent="0.25">
      <c r="I986" s="3"/>
      <c r="O986" s="3"/>
    </row>
    <row r="987" spans="9:15" ht="12.5" x14ac:dyDescent="0.25">
      <c r="I987" s="3"/>
      <c r="O987" s="3"/>
    </row>
    <row r="988" spans="9:15" ht="12.5" x14ac:dyDescent="0.25">
      <c r="I988" s="3"/>
      <c r="O988" s="3"/>
    </row>
    <row r="989" spans="9:15" ht="12.5" x14ac:dyDescent="0.25">
      <c r="I989" s="3"/>
      <c r="O989" s="3"/>
    </row>
    <row r="990" spans="9:15" ht="12.5" x14ac:dyDescent="0.25">
      <c r="I990" s="3"/>
      <c r="O990" s="3"/>
    </row>
    <row r="991" spans="9:15" ht="12.5" x14ac:dyDescent="0.25">
      <c r="I991" s="3"/>
      <c r="O991" s="3"/>
    </row>
    <row r="992" spans="9:15" ht="12.5" x14ac:dyDescent="0.25">
      <c r="I992" s="3"/>
      <c r="O992" s="3"/>
    </row>
    <row r="993" spans="9:15" ht="12.5" x14ac:dyDescent="0.25">
      <c r="I993" s="3"/>
      <c r="O993" s="3"/>
    </row>
    <row r="994" spans="9:15" ht="12.5" x14ac:dyDescent="0.25">
      <c r="I994" s="3"/>
      <c r="O994" s="3"/>
    </row>
    <row r="995" spans="9:15" ht="12.5" x14ac:dyDescent="0.25">
      <c r="I995" s="3"/>
      <c r="O995" s="3"/>
    </row>
    <row r="996" spans="9:15" ht="12.5" x14ac:dyDescent="0.25">
      <c r="I996" s="3"/>
      <c r="O996" s="3"/>
    </row>
    <row r="997" spans="9:15" ht="12.5" x14ac:dyDescent="0.25">
      <c r="I997" s="3"/>
      <c r="O997" s="3"/>
    </row>
    <row r="998" spans="9:15" ht="12.5" x14ac:dyDescent="0.25">
      <c r="I998" s="3"/>
      <c r="O998" s="3"/>
    </row>
    <row r="999" spans="9:15" ht="12.5" x14ac:dyDescent="0.25">
      <c r="I999" s="3"/>
      <c r="O999" s="3"/>
    </row>
    <row r="1000" spans="9:15" ht="12.5" x14ac:dyDescent="0.25">
      <c r="I1000" s="3"/>
      <c r="O1000" s="3"/>
    </row>
    <row r="1001" spans="9:15" ht="12.5" x14ac:dyDescent="0.25">
      <c r="I1001" s="3"/>
      <c r="O1001" s="3"/>
    </row>
    <row r="1002" spans="9:15" ht="12.5" x14ac:dyDescent="0.25">
      <c r="I1002" s="3"/>
      <c r="O1002" s="3"/>
    </row>
    <row r="1003" spans="9:15" ht="12.5" x14ac:dyDescent="0.25">
      <c r="I1003" s="3"/>
      <c r="O1003" s="3"/>
    </row>
    <row r="1004" spans="9:15" ht="12.5" x14ac:dyDescent="0.25">
      <c r="I1004" s="3"/>
      <c r="O1004" s="3"/>
    </row>
    <row r="1005" spans="9:15" ht="12.5" x14ac:dyDescent="0.25">
      <c r="I1005" s="3"/>
      <c r="O1005" s="3"/>
    </row>
    <row r="1006" spans="9:15" ht="12.5" x14ac:dyDescent="0.25">
      <c r="I1006" s="3"/>
      <c r="O1006" s="3"/>
    </row>
    <row r="1007" spans="9:15" ht="12.5" x14ac:dyDescent="0.25">
      <c r="I1007" s="3"/>
      <c r="O1007" s="3"/>
    </row>
    <row r="1008" spans="9:15" ht="12.5" x14ac:dyDescent="0.25">
      <c r="I1008" s="3"/>
      <c r="O1008" s="3"/>
    </row>
    <row r="1009" spans="9:15" ht="12.5" x14ac:dyDescent="0.25">
      <c r="I1009" s="3"/>
      <c r="O1009" s="3"/>
    </row>
    <row r="1010" spans="9:15" ht="12.5" x14ac:dyDescent="0.25">
      <c r="I1010" s="3"/>
      <c r="O1010" s="3"/>
    </row>
    <row r="1011" spans="9:15" ht="12.5" x14ac:dyDescent="0.25">
      <c r="I1011" s="3"/>
      <c r="O1011" s="3"/>
    </row>
    <row r="1012" spans="9:15" ht="12.5" x14ac:dyDescent="0.25">
      <c r="I1012" s="3"/>
      <c r="O1012" s="3"/>
    </row>
    <row r="1013" spans="9:15" ht="12.5" x14ac:dyDescent="0.25">
      <c r="I1013" s="3"/>
      <c r="O1013" s="3"/>
    </row>
    <row r="1014" spans="9:15" ht="12.5" x14ac:dyDescent="0.25">
      <c r="I1014" s="3"/>
      <c r="O1014" s="3"/>
    </row>
    <row r="1015" spans="9:15" ht="12.5" x14ac:dyDescent="0.25">
      <c r="I1015" s="3"/>
      <c r="O1015" s="3"/>
    </row>
    <row r="1016" spans="9:15" ht="12.5" x14ac:dyDescent="0.25">
      <c r="I1016" s="3"/>
      <c r="O1016" s="3"/>
    </row>
    <row r="1017" spans="9:15" ht="12.5" x14ac:dyDescent="0.25">
      <c r="I1017" s="3"/>
      <c r="O1017" s="3"/>
    </row>
    <row r="1018" spans="9:15" ht="12.5" x14ac:dyDescent="0.25">
      <c r="I1018" s="3"/>
      <c r="O1018" s="3"/>
    </row>
    <row r="1019" spans="9:15" ht="12.5" x14ac:dyDescent="0.25">
      <c r="I1019" s="3"/>
      <c r="O1019" s="3"/>
    </row>
    <row r="1020" spans="9:15" ht="12.5" x14ac:dyDescent="0.25">
      <c r="I1020" s="3"/>
      <c r="O1020" s="3"/>
    </row>
    <row r="1021" spans="9:15" ht="12.5" x14ac:dyDescent="0.25">
      <c r="I1021" s="3"/>
      <c r="O1021" s="3"/>
    </row>
    <row r="1022" spans="9:15" ht="12.5" x14ac:dyDescent="0.25">
      <c r="I1022" s="3"/>
      <c r="O1022" s="3"/>
    </row>
    <row r="1023" spans="9:15" ht="12.5" x14ac:dyDescent="0.25">
      <c r="I1023" s="3"/>
      <c r="O1023" s="3"/>
    </row>
    <row r="1024" spans="9:15" ht="12.5" x14ac:dyDescent="0.25">
      <c r="I1024" s="3"/>
      <c r="O1024" s="3"/>
    </row>
    <row r="1025" spans="9:15" ht="12.5" x14ac:dyDescent="0.25">
      <c r="I1025" s="3"/>
      <c r="O1025" s="3"/>
    </row>
    <row r="1026" spans="9:15" ht="12.5" x14ac:dyDescent="0.25">
      <c r="I1026" s="3"/>
      <c r="O1026" s="3"/>
    </row>
    <row r="1027" spans="9:15" ht="12.5" x14ac:dyDescent="0.25">
      <c r="I1027" s="3"/>
      <c r="O1027" s="3"/>
    </row>
    <row r="1028" spans="9:15" ht="12.5" x14ac:dyDescent="0.25">
      <c r="I1028" s="3"/>
      <c r="O1028" s="3"/>
    </row>
    <row r="1029" spans="9:15" ht="12.5" x14ac:dyDescent="0.25">
      <c r="I1029" s="3"/>
      <c r="O1029" s="3"/>
    </row>
    <row r="1030" spans="9:15" ht="12.5" x14ac:dyDescent="0.25">
      <c r="I1030" s="3"/>
      <c r="O1030" s="3"/>
    </row>
    <row r="1031" spans="9:15" ht="12.5" x14ac:dyDescent="0.25">
      <c r="I1031" s="3"/>
      <c r="O1031" s="3"/>
    </row>
    <row r="1032" spans="9:15" ht="12.5" x14ac:dyDescent="0.25">
      <c r="I1032" s="3"/>
      <c r="O1032" s="3"/>
    </row>
    <row r="1033" spans="9:15" ht="12.5" x14ac:dyDescent="0.25">
      <c r="I1033" s="3"/>
      <c r="O1033" s="3"/>
    </row>
    <row r="1034" spans="9:15" ht="12.5" x14ac:dyDescent="0.25">
      <c r="I1034" s="3"/>
      <c r="O1034" s="3"/>
    </row>
    <row r="1035" spans="9:15" ht="12.5" x14ac:dyDescent="0.25">
      <c r="I1035" s="3"/>
      <c r="O1035" s="3"/>
    </row>
    <row r="1036" spans="9:15" ht="12.5" x14ac:dyDescent="0.25">
      <c r="I1036" s="3"/>
      <c r="O1036" s="3"/>
    </row>
    <row r="1037" spans="9:15" ht="12.5" x14ac:dyDescent="0.25">
      <c r="I1037" s="3"/>
      <c r="O1037" s="3"/>
    </row>
    <row r="1038" spans="9:15" ht="12.5" x14ac:dyDescent="0.25">
      <c r="I1038" s="3"/>
      <c r="O1038" s="3"/>
    </row>
    <row r="1039" spans="9:15" ht="12.5" x14ac:dyDescent="0.25">
      <c r="I1039" s="3"/>
      <c r="O1039" s="3"/>
    </row>
    <row r="1040" spans="9:15" ht="12.5" x14ac:dyDescent="0.25">
      <c r="I1040" s="3"/>
      <c r="O1040" s="3"/>
    </row>
    <row r="1041" spans="9:15" ht="12.5" x14ac:dyDescent="0.25">
      <c r="I1041" s="3"/>
      <c r="O1041" s="3"/>
    </row>
    <row r="1042" spans="9:15" ht="12.5" x14ac:dyDescent="0.25">
      <c r="I1042" s="3"/>
      <c r="O1042" s="3"/>
    </row>
    <row r="1043" spans="9:15" ht="12.5" x14ac:dyDescent="0.25">
      <c r="I1043" s="3"/>
      <c r="O1043" s="3"/>
    </row>
    <row r="1044" spans="9:15" ht="12.5" x14ac:dyDescent="0.25">
      <c r="I1044" s="3"/>
      <c r="O1044" s="3"/>
    </row>
    <row r="1045" spans="9:15" ht="12.5" x14ac:dyDescent="0.25">
      <c r="I1045" s="3"/>
      <c r="O1045" s="3"/>
    </row>
    <row r="1046" spans="9:15" ht="12.5" x14ac:dyDescent="0.25">
      <c r="I1046" s="3"/>
      <c r="O1046" s="3"/>
    </row>
    <row r="1047" spans="9:15" ht="12.5" x14ac:dyDescent="0.25">
      <c r="I1047" s="3"/>
      <c r="O1047" s="3"/>
    </row>
    <row r="1048" spans="9:15" ht="12.5" x14ac:dyDescent="0.25">
      <c r="I1048" s="3"/>
      <c r="O1048" s="3"/>
    </row>
    <row r="1049" spans="9:15" ht="12.5" x14ac:dyDescent="0.25">
      <c r="I1049" s="3"/>
      <c r="O1049" s="3"/>
    </row>
    <row r="1050" spans="9:15" ht="12.5" x14ac:dyDescent="0.25">
      <c r="I1050" s="3"/>
      <c r="O1050" s="3"/>
    </row>
    <row r="1051" spans="9:15" ht="12.5" x14ac:dyDescent="0.25">
      <c r="I1051" s="3"/>
      <c r="O1051" s="3"/>
    </row>
    <row r="1052" spans="9:15" ht="12.5" x14ac:dyDescent="0.25">
      <c r="I1052" s="3"/>
      <c r="O1052" s="3"/>
    </row>
    <row r="1053" spans="9:15" ht="12.5" x14ac:dyDescent="0.25">
      <c r="I1053" s="3"/>
      <c r="O1053" s="3"/>
    </row>
    <row r="1054" spans="9:15" ht="12.5" x14ac:dyDescent="0.25">
      <c r="I1054" s="3"/>
      <c r="O1054" s="3"/>
    </row>
    <row r="1055" spans="9:15" ht="12.5" x14ac:dyDescent="0.25">
      <c r="I1055" s="3"/>
      <c r="O1055" s="3"/>
    </row>
    <row r="1056" spans="9:15" ht="12.5" x14ac:dyDescent="0.25">
      <c r="I1056" s="3"/>
      <c r="O1056" s="3"/>
    </row>
    <row r="1057" spans="9:15" ht="12.5" x14ac:dyDescent="0.25">
      <c r="I1057" s="3"/>
      <c r="O1057" s="3"/>
    </row>
    <row r="1058" spans="9:15" ht="12.5" x14ac:dyDescent="0.25">
      <c r="I1058" s="3"/>
      <c r="O1058" s="3"/>
    </row>
    <row r="1059" spans="9:15" ht="12.5" x14ac:dyDescent="0.25">
      <c r="I1059" s="3"/>
      <c r="O1059" s="3"/>
    </row>
    <row r="1060" spans="9:15" ht="12.5" x14ac:dyDescent="0.25">
      <c r="I1060" s="3"/>
      <c r="O1060" s="3"/>
    </row>
    <row r="1061" spans="9:15" ht="12.5" x14ac:dyDescent="0.25">
      <c r="I1061" s="3"/>
      <c r="O1061" s="3"/>
    </row>
    <row r="1062" spans="9:15" ht="12.5" x14ac:dyDescent="0.25">
      <c r="I1062" s="3"/>
      <c r="O1062" s="3"/>
    </row>
    <row r="1063" spans="9:15" ht="12.5" x14ac:dyDescent="0.25">
      <c r="I1063" s="3"/>
      <c r="O1063" s="3"/>
    </row>
    <row r="1064" spans="9:15" ht="12.5" x14ac:dyDescent="0.25">
      <c r="I1064" s="3"/>
      <c r="O1064" s="3"/>
    </row>
    <row r="1065" spans="9:15" ht="12.5" x14ac:dyDescent="0.25">
      <c r="I1065" s="3"/>
      <c r="O1065" s="3"/>
    </row>
    <row r="1066" spans="9:15" ht="12.5" x14ac:dyDescent="0.25">
      <c r="I1066" s="3"/>
      <c r="O1066" s="3"/>
    </row>
    <row r="1067" spans="9:15" ht="12.5" x14ac:dyDescent="0.25">
      <c r="I1067" s="3"/>
      <c r="O1067" s="3"/>
    </row>
    <row r="1068" spans="9:15" ht="12.5" x14ac:dyDescent="0.25">
      <c r="I1068" s="3"/>
      <c r="O1068" s="3"/>
    </row>
    <row r="1069" spans="9:15" ht="12.5" x14ac:dyDescent="0.25">
      <c r="I1069" s="3"/>
      <c r="O1069" s="3"/>
    </row>
    <row r="1070" spans="9:15" ht="12.5" x14ac:dyDescent="0.25">
      <c r="I1070" s="3"/>
      <c r="O1070" s="3"/>
    </row>
    <row r="1071" spans="9:15" ht="12.5" x14ac:dyDescent="0.25">
      <c r="I1071" s="3"/>
      <c r="O1071" s="3"/>
    </row>
    <row r="1072" spans="9:15" ht="12.5" x14ac:dyDescent="0.25">
      <c r="I1072" s="3"/>
      <c r="O1072" s="3"/>
    </row>
    <row r="1073" spans="9:15" ht="12.5" x14ac:dyDescent="0.25">
      <c r="I1073" s="3"/>
      <c r="O1073" s="3"/>
    </row>
    <row r="1074" spans="9:15" ht="12.5" x14ac:dyDescent="0.25">
      <c r="I1074" s="3"/>
      <c r="O1074" s="3"/>
    </row>
    <row r="1075" spans="9:15" ht="12.5" x14ac:dyDescent="0.25">
      <c r="I1075" s="3"/>
      <c r="O1075" s="3"/>
    </row>
    <row r="1076" spans="9:15" ht="12.5" x14ac:dyDescent="0.25">
      <c r="I1076" s="3"/>
      <c r="O1076" s="3"/>
    </row>
    <row r="1077" spans="9:15" ht="12.5" x14ac:dyDescent="0.25">
      <c r="I1077" s="3"/>
      <c r="O1077" s="3"/>
    </row>
    <row r="1078" spans="9:15" ht="12.5" x14ac:dyDescent="0.25">
      <c r="I1078" s="3"/>
      <c r="O1078" s="3"/>
    </row>
    <row r="1079" spans="9:15" ht="12.5" x14ac:dyDescent="0.25">
      <c r="I1079" s="3"/>
      <c r="O1079" s="3"/>
    </row>
    <row r="1080" spans="9:15" ht="12.5" x14ac:dyDescent="0.25">
      <c r="I1080" s="3"/>
      <c r="O1080" s="3"/>
    </row>
    <row r="1081" spans="9:15" ht="12.5" x14ac:dyDescent="0.25">
      <c r="I1081" s="3"/>
      <c r="O1081" s="3"/>
    </row>
    <row r="1082" spans="9:15" ht="12.5" x14ac:dyDescent="0.25">
      <c r="I1082" s="3"/>
      <c r="O1082" s="3"/>
    </row>
    <row r="1083" spans="9:15" ht="12.5" x14ac:dyDescent="0.25">
      <c r="I1083" s="3"/>
      <c r="O1083" s="3"/>
    </row>
    <row r="1084" spans="9:15" ht="12.5" x14ac:dyDescent="0.25">
      <c r="I1084" s="3"/>
      <c r="O1084" s="3"/>
    </row>
    <row r="1085" spans="9:15" ht="12.5" x14ac:dyDescent="0.25">
      <c r="I1085" s="3"/>
      <c r="O1085" s="3"/>
    </row>
    <row r="1086" spans="9:15" ht="12.5" x14ac:dyDescent="0.25">
      <c r="I1086" s="3"/>
      <c r="O1086" s="3"/>
    </row>
    <row r="1087" spans="9:15" ht="12.5" x14ac:dyDescent="0.25">
      <c r="I1087" s="3"/>
      <c r="O1087" s="3"/>
    </row>
    <row r="1088" spans="9:15" ht="12.5" x14ac:dyDescent="0.25">
      <c r="I1088" s="3"/>
      <c r="O1088" s="3"/>
    </row>
    <row r="1089" spans="9:15" ht="12.5" x14ac:dyDescent="0.25">
      <c r="I1089" s="3"/>
      <c r="O1089" s="3"/>
    </row>
    <row r="1090" spans="9:15" ht="12.5" x14ac:dyDescent="0.25">
      <c r="I1090" s="3"/>
      <c r="O1090" s="3"/>
    </row>
    <row r="1091" spans="9:15" ht="12.5" x14ac:dyDescent="0.25">
      <c r="I1091" s="3"/>
      <c r="O1091" s="3"/>
    </row>
    <row r="1092" spans="9:15" ht="12.5" x14ac:dyDescent="0.25">
      <c r="I1092" s="3"/>
      <c r="O1092" s="3"/>
    </row>
    <row r="1093" spans="9:15" ht="12.5" x14ac:dyDescent="0.25">
      <c r="I1093" s="3"/>
      <c r="O1093" s="3"/>
    </row>
    <row r="1094" spans="9:15" ht="12.5" x14ac:dyDescent="0.25">
      <c r="I1094" s="3"/>
      <c r="O1094" s="3"/>
    </row>
    <row r="1095" spans="9:15" ht="12.5" x14ac:dyDescent="0.25">
      <c r="I1095" s="3"/>
      <c r="O1095" s="3"/>
    </row>
    <row r="1096" spans="9:15" ht="12.5" x14ac:dyDescent="0.25">
      <c r="I1096" s="3"/>
      <c r="O1096" s="3"/>
    </row>
    <row r="1097" spans="9:15" ht="12.5" x14ac:dyDescent="0.25">
      <c r="I1097" s="3"/>
      <c r="O1097" s="3"/>
    </row>
    <row r="1098" spans="9:15" ht="12.5" x14ac:dyDescent="0.25">
      <c r="I1098" s="3"/>
      <c r="O1098" s="3"/>
    </row>
    <row r="1099" spans="9:15" ht="12.5" x14ac:dyDescent="0.25">
      <c r="I1099" s="3"/>
      <c r="O1099" s="3"/>
    </row>
    <row r="1100" spans="9:15" ht="12.5" x14ac:dyDescent="0.25">
      <c r="I1100" s="3"/>
      <c r="O1100" s="3"/>
    </row>
    <row r="1101" spans="9:15" ht="12.5" x14ac:dyDescent="0.25">
      <c r="I1101" s="3"/>
      <c r="O1101" s="3"/>
    </row>
    <row r="1102" spans="9:15" ht="12.5" x14ac:dyDescent="0.25">
      <c r="I1102" s="3"/>
      <c r="O1102" s="3"/>
    </row>
    <row r="1103" spans="9:15" ht="12.5" x14ac:dyDescent="0.25">
      <c r="I1103" s="3"/>
      <c r="O1103" s="3"/>
    </row>
    <row r="1104" spans="9:15" ht="12.5" x14ac:dyDescent="0.25">
      <c r="I1104" s="3"/>
      <c r="O1104" s="3"/>
    </row>
    <row r="1105" spans="9:15" ht="12.5" x14ac:dyDescent="0.25">
      <c r="I1105" s="3"/>
      <c r="O1105" s="3"/>
    </row>
    <row r="1106" spans="9:15" ht="12.5" x14ac:dyDescent="0.25">
      <c r="I1106" s="3"/>
      <c r="O1106" s="3"/>
    </row>
    <row r="1107" spans="9:15" ht="12.5" x14ac:dyDescent="0.25">
      <c r="I1107" s="3"/>
      <c r="O1107" s="3"/>
    </row>
    <row r="1108" spans="9:15" ht="12.5" x14ac:dyDescent="0.25">
      <c r="I1108" s="3"/>
      <c r="O1108" s="3"/>
    </row>
    <row r="1109" spans="9:15" ht="12.5" x14ac:dyDescent="0.25">
      <c r="I1109" s="3"/>
      <c r="O1109" s="3"/>
    </row>
    <row r="1110" spans="9:15" ht="12.5" x14ac:dyDescent="0.25">
      <c r="I1110" s="3"/>
      <c r="O1110" s="3"/>
    </row>
    <row r="1111" spans="9:15" ht="12.5" x14ac:dyDescent="0.25">
      <c r="I1111" s="3"/>
      <c r="O1111" s="3"/>
    </row>
    <row r="1112" spans="9:15" ht="12.5" x14ac:dyDescent="0.25">
      <c r="I1112" s="3"/>
      <c r="O1112" s="3"/>
    </row>
    <row r="1113" spans="9:15" ht="12.5" x14ac:dyDescent="0.25">
      <c r="I1113" s="3"/>
      <c r="O1113" s="3"/>
    </row>
    <row r="1114" spans="9:15" ht="12.5" x14ac:dyDescent="0.25">
      <c r="I1114" s="3"/>
      <c r="O1114" s="3"/>
    </row>
    <row r="1115" spans="9:15" ht="12.5" x14ac:dyDescent="0.25">
      <c r="I1115" s="3"/>
      <c r="O1115" s="3"/>
    </row>
    <row r="1116" spans="9:15" ht="12.5" x14ac:dyDescent="0.25">
      <c r="I1116" s="3"/>
      <c r="O1116" s="3"/>
    </row>
    <row r="1117" spans="9:15" ht="12.5" x14ac:dyDescent="0.25">
      <c r="I1117" s="3"/>
      <c r="O1117" s="3"/>
    </row>
    <row r="1118" spans="9:15" ht="12.5" x14ac:dyDescent="0.25">
      <c r="I1118" s="3"/>
      <c r="O1118" s="3"/>
    </row>
    <row r="1119" spans="9:15" ht="12.5" x14ac:dyDescent="0.25">
      <c r="I1119" s="3"/>
      <c r="O1119" s="3"/>
    </row>
    <row r="1120" spans="9:15" ht="12.5" x14ac:dyDescent="0.25">
      <c r="I1120" s="3"/>
      <c r="O1120" s="3"/>
    </row>
    <row r="1121" spans="9:15" ht="12.5" x14ac:dyDescent="0.25">
      <c r="I1121" s="3"/>
      <c r="O1121" s="3"/>
    </row>
    <row r="1122" spans="9:15" ht="12.5" x14ac:dyDescent="0.25">
      <c r="I1122" s="3"/>
      <c r="O1122" s="3"/>
    </row>
    <row r="1123" spans="9:15" ht="12.5" x14ac:dyDescent="0.25">
      <c r="I1123" s="3"/>
      <c r="O1123" s="3"/>
    </row>
    <row r="1124" spans="9:15" ht="12.5" x14ac:dyDescent="0.25">
      <c r="I1124" s="3"/>
      <c r="O1124" s="3"/>
    </row>
    <row r="1125" spans="9:15" ht="12.5" x14ac:dyDescent="0.25">
      <c r="I1125" s="3"/>
      <c r="O1125" s="3"/>
    </row>
    <row r="1126" spans="9:15" ht="12.5" x14ac:dyDescent="0.25">
      <c r="I1126" s="3"/>
      <c r="O1126" s="3"/>
    </row>
    <row r="1127" spans="9:15" ht="12.5" x14ac:dyDescent="0.25">
      <c r="I1127" s="3"/>
      <c r="O1127" s="3"/>
    </row>
    <row r="1128" spans="9:15" ht="12.5" x14ac:dyDescent="0.25">
      <c r="I1128" s="3"/>
      <c r="O1128" s="3"/>
    </row>
    <row r="1129" spans="9:15" ht="12.5" x14ac:dyDescent="0.25">
      <c r="I1129" s="3"/>
      <c r="O1129" s="3"/>
    </row>
    <row r="1130" spans="9:15" ht="12.5" x14ac:dyDescent="0.25">
      <c r="I1130" s="3"/>
      <c r="O1130" s="3"/>
    </row>
    <row r="1131" spans="9:15" ht="12.5" x14ac:dyDescent="0.25">
      <c r="I1131" s="3"/>
      <c r="O1131" s="3"/>
    </row>
    <row r="1132" spans="9:15" ht="12.5" x14ac:dyDescent="0.25">
      <c r="I1132" s="3"/>
      <c r="O1132" s="3"/>
    </row>
    <row r="1133" spans="9:15" ht="12.5" x14ac:dyDescent="0.25">
      <c r="I1133" s="3"/>
      <c r="O1133" s="3"/>
    </row>
    <row r="1134" spans="9:15" ht="12.5" x14ac:dyDescent="0.25">
      <c r="I1134" s="3"/>
      <c r="O1134" s="3"/>
    </row>
    <row r="1135" spans="9:15" ht="12.5" x14ac:dyDescent="0.25">
      <c r="I1135" s="3"/>
      <c r="O1135" s="3"/>
    </row>
    <row r="1136" spans="9:15" ht="12.5" x14ac:dyDescent="0.25">
      <c r="I1136" s="3"/>
      <c r="O1136" s="3"/>
    </row>
    <row r="1137" spans="9:15" ht="12.5" x14ac:dyDescent="0.25">
      <c r="I1137" s="3"/>
      <c r="O1137" s="3"/>
    </row>
    <row r="1138" spans="9:15" ht="12.5" x14ac:dyDescent="0.25">
      <c r="I1138" s="3"/>
      <c r="O1138" s="3"/>
    </row>
    <row r="1139" spans="9:15" ht="12.5" x14ac:dyDescent="0.25">
      <c r="I1139" s="3"/>
      <c r="O1139" s="3"/>
    </row>
    <row r="1140" spans="9:15" ht="12.5" x14ac:dyDescent="0.25">
      <c r="I1140" s="3"/>
      <c r="O1140" s="3"/>
    </row>
    <row r="1141" spans="9:15" ht="12.5" x14ac:dyDescent="0.25">
      <c r="I1141" s="3"/>
      <c r="O1141" s="3"/>
    </row>
    <row r="1142" spans="9:15" ht="12.5" x14ac:dyDescent="0.25">
      <c r="I1142" s="3"/>
      <c r="O1142" s="3"/>
    </row>
    <row r="1143" spans="9:15" ht="12.5" x14ac:dyDescent="0.25">
      <c r="I1143" s="3"/>
      <c r="O1143" s="3"/>
    </row>
    <row r="1144" spans="9:15" ht="12.5" x14ac:dyDescent="0.25">
      <c r="I1144" s="3"/>
      <c r="O1144" s="3"/>
    </row>
    <row r="1145" spans="9:15" ht="12.5" x14ac:dyDescent="0.25">
      <c r="I1145" s="3"/>
      <c r="O1145" s="3"/>
    </row>
    <row r="1146" spans="9:15" ht="12.5" x14ac:dyDescent="0.25">
      <c r="I1146" s="3"/>
      <c r="O1146" s="3"/>
    </row>
    <row r="1147" spans="9:15" ht="12.5" x14ac:dyDescent="0.25">
      <c r="I1147" s="3"/>
      <c r="O1147" s="3"/>
    </row>
    <row r="1148" spans="9:15" ht="12.5" x14ac:dyDescent="0.25">
      <c r="I1148" s="3"/>
      <c r="O1148" s="3"/>
    </row>
    <row r="1149" spans="9:15" ht="12.5" x14ac:dyDescent="0.25">
      <c r="I1149" s="3"/>
      <c r="O1149" s="3"/>
    </row>
    <row r="1150" spans="9:15" ht="12.5" x14ac:dyDescent="0.25">
      <c r="I1150" s="3"/>
      <c r="O1150" s="3"/>
    </row>
    <row r="1151" spans="9:15" ht="12.5" x14ac:dyDescent="0.25">
      <c r="I1151" s="3"/>
      <c r="O1151" s="3"/>
    </row>
    <row r="1152" spans="9:15" ht="12.5" x14ac:dyDescent="0.25">
      <c r="I1152" s="3"/>
      <c r="O1152" s="3"/>
    </row>
    <row r="1153" spans="9:15" ht="12.5" x14ac:dyDescent="0.25">
      <c r="I1153" s="3"/>
      <c r="O1153" s="3"/>
    </row>
    <row r="1154" spans="9:15" ht="12.5" x14ac:dyDescent="0.25">
      <c r="I1154" s="3"/>
      <c r="O1154" s="3"/>
    </row>
    <row r="1155" spans="9:15" ht="12.5" x14ac:dyDescent="0.25">
      <c r="I1155" s="3"/>
      <c r="O1155" s="3"/>
    </row>
    <row r="1156" spans="9:15" ht="12.5" x14ac:dyDescent="0.25">
      <c r="I1156" s="3"/>
      <c r="O1156" s="3"/>
    </row>
    <row r="1157" spans="9:15" ht="12.5" x14ac:dyDescent="0.25">
      <c r="I1157" s="3"/>
      <c r="O1157" s="3"/>
    </row>
    <row r="1158" spans="9:15" ht="12.5" x14ac:dyDescent="0.25">
      <c r="I1158" s="3"/>
      <c r="O1158" s="3"/>
    </row>
    <row r="1159" spans="9:15" ht="12.5" x14ac:dyDescent="0.25">
      <c r="I1159" s="3"/>
      <c r="O1159" s="3"/>
    </row>
    <row r="1160" spans="9:15" ht="12.5" x14ac:dyDescent="0.25">
      <c r="I1160" s="3"/>
      <c r="O1160" s="3"/>
    </row>
    <row r="1161" spans="9:15" ht="12.5" x14ac:dyDescent="0.25">
      <c r="I1161" s="3"/>
      <c r="O1161" s="3"/>
    </row>
    <row r="1162" spans="9:15" ht="12.5" x14ac:dyDescent="0.25">
      <c r="I1162" s="3"/>
      <c r="O1162" s="3"/>
    </row>
    <row r="1163" spans="9:15" ht="12.5" x14ac:dyDescent="0.25">
      <c r="I1163" s="3"/>
      <c r="O1163" s="3"/>
    </row>
    <row r="1164" spans="9:15" ht="12.5" x14ac:dyDescent="0.25">
      <c r="I1164" s="3"/>
      <c r="O1164" s="3"/>
    </row>
    <row r="1165" spans="9:15" ht="12.5" x14ac:dyDescent="0.25">
      <c r="I1165" s="3"/>
      <c r="O1165" s="3"/>
    </row>
    <row r="1166" spans="9:15" ht="12.5" x14ac:dyDescent="0.25">
      <c r="I1166" s="3"/>
      <c r="O1166" s="3"/>
    </row>
    <row r="1167" spans="9:15" ht="12.5" x14ac:dyDescent="0.25">
      <c r="I1167" s="3"/>
      <c r="O1167" s="3"/>
    </row>
    <row r="1168" spans="9:15" ht="12.5" x14ac:dyDescent="0.25">
      <c r="I1168" s="3"/>
      <c r="O1168" s="3"/>
    </row>
    <row r="1169" spans="9:15" ht="12.5" x14ac:dyDescent="0.25">
      <c r="I1169" s="3"/>
      <c r="O1169" s="3"/>
    </row>
    <row r="1170" spans="9:15" ht="12.5" x14ac:dyDescent="0.25">
      <c r="I1170" s="3"/>
      <c r="O1170" s="3"/>
    </row>
    <row r="1171" spans="9:15" ht="12.5" x14ac:dyDescent="0.25">
      <c r="I1171" s="3"/>
      <c r="O1171" s="3"/>
    </row>
    <row r="1172" spans="9:15" ht="12.5" x14ac:dyDescent="0.25">
      <c r="I1172" s="3"/>
      <c r="O1172" s="3"/>
    </row>
    <row r="1173" spans="9:15" ht="12.5" x14ac:dyDescent="0.25">
      <c r="I1173" s="3"/>
      <c r="O1173" s="3"/>
    </row>
    <row r="1174" spans="9:15" ht="12.5" x14ac:dyDescent="0.25">
      <c r="I1174" s="3"/>
      <c r="O1174" s="3"/>
    </row>
    <row r="1175" spans="9:15" ht="12.5" x14ac:dyDescent="0.25">
      <c r="I1175" s="3"/>
      <c r="O1175" s="3"/>
    </row>
    <row r="1176" spans="9:15" ht="12.5" x14ac:dyDescent="0.25">
      <c r="I1176" s="3"/>
      <c r="O1176" s="3"/>
    </row>
    <row r="1177" spans="9:15" ht="12.5" x14ac:dyDescent="0.25">
      <c r="I1177" s="3"/>
      <c r="O1177" s="3"/>
    </row>
    <row r="1178" spans="9:15" ht="12.5" x14ac:dyDescent="0.25">
      <c r="I1178" s="3"/>
      <c r="O1178" s="3"/>
    </row>
    <row r="1179" spans="9:15" ht="12.5" x14ac:dyDescent="0.25">
      <c r="I1179" s="3"/>
      <c r="O1179" s="3"/>
    </row>
    <row r="1180" spans="9:15" ht="12.5" x14ac:dyDescent="0.25">
      <c r="I1180" s="3"/>
      <c r="O1180" s="3"/>
    </row>
    <row r="1181" spans="9:15" ht="12.5" x14ac:dyDescent="0.25">
      <c r="I1181" s="3"/>
      <c r="O1181" s="3"/>
    </row>
    <row r="1182" spans="9:15" ht="12.5" x14ac:dyDescent="0.25">
      <c r="I1182" s="3"/>
      <c r="O1182" s="3"/>
    </row>
    <row r="1183" spans="9:15" ht="12.5" x14ac:dyDescent="0.25">
      <c r="I1183" s="3"/>
      <c r="O1183" s="3"/>
    </row>
    <row r="1184" spans="9:15" ht="12.5" x14ac:dyDescent="0.25">
      <c r="I1184" s="3"/>
      <c r="O1184" s="3"/>
    </row>
    <row r="1185" spans="9:15" ht="12.5" x14ac:dyDescent="0.25">
      <c r="I1185" s="3"/>
      <c r="O1185" s="3"/>
    </row>
    <row r="1186" spans="9:15" ht="12.5" x14ac:dyDescent="0.25">
      <c r="I1186" s="3"/>
      <c r="O1186" s="3"/>
    </row>
    <row r="1187" spans="9:15" ht="12.5" x14ac:dyDescent="0.25">
      <c r="I1187" s="3"/>
      <c r="O1187" s="3"/>
    </row>
    <row r="1188" spans="9:15" ht="12.5" x14ac:dyDescent="0.25">
      <c r="I1188" s="3"/>
      <c r="O1188" s="3"/>
    </row>
    <row r="1189" spans="9:15" ht="12.5" x14ac:dyDescent="0.25">
      <c r="I1189" s="3"/>
      <c r="O1189" s="3"/>
    </row>
    <row r="1190" spans="9:15" ht="12.5" x14ac:dyDescent="0.25">
      <c r="I1190" s="3"/>
      <c r="O1190" s="3"/>
    </row>
    <row r="1191" spans="9:15" ht="12.5" x14ac:dyDescent="0.25">
      <c r="I1191" s="3"/>
      <c r="O1191" s="3"/>
    </row>
    <row r="1192" spans="9:15" ht="12.5" x14ac:dyDescent="0.25">
      <c r="I1192" s="3"/>
      <c r="O1192" s="3"/>
    </row>
    <row r="1193" spans="9:15" ht="12.5" x14ac:dyDescent="0.25">
      <c r="I1193" s="3"/>
      <c r="O1193" s="3"/>
    </row>
    <row r="1194" spans="9:15" ht="12.5" x14ac:dyDescent="0.25">
      <c r="I1194" s="3"/>
      <c r="O1194" s="3"/>
    </row>
    <row r="1195" spans="9:15" ht="12.5" x14ac:dyDescent="0.25">
      <c r="I1195" s="3"/>
      <c r="O1195" s="3"/>
    </row>
    <row r="1196" spans="9:15" ht="12.5" x14ac:dyDescent="0.25">
      <c r="I1196" s="3"/>
      <c r="O1196" s="3"/>
    </row>
    <row r="1197" spans="9:15" ht="12.5" x14ac:dyDescent="0.25">
      <c r="I1197" s="3"/>
      <c r="O1197" s="3"/>
    </row>
    <row r="1198" spans="9:15" ht="12.5" x14ac:dyDescent="0.25">
      <c r="I1198" s="3"/>
      <c r="O1198" s="3"/>
    </row>
    <row r="1199" spans="9:15" ht="12.5" x14ac:dyDescent="0.25">
      <c r="I1199" s="3"/>
      <c r="O1199" s="3"/>
    </row>
    <row r="1200" spans="9:15" ht="12.5" x14ac:dyDescent="0.25">
      <c r="I1200" s="3"/>
      <c r="O1200" s="3"/>
    </row>
    <row r="1201" spans="9:15" ht="12.5" x14ac:dyDescent="0.25">
      <c r="I1201" s="3"/>
      <c r="O1201" s="3"/>
    </row>
    <row r="1202" spans="9:15" ht="12.5" x14ac:dyDescent="0.25">
      <c r="I1202" s="3"/>
      <c r="O1202" s="3"/>
    </row>
    <row r="1203" spans="9:15" ht="12.5" x14ac:dyDescent="0.25">
      <c r="I1203" s="3"/>
      <c r="O1203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2"/>
  <sheetViews>
    <sheetView workbookViewId="0">
      <selection activeCell="C20" sqref="C20"/>
    </sheetView>
  </sheetViews>
  <sheetFormatPr defaultColWidth="14.453125" defaultRowHeight="15.75" customHeight="1" x14ac:dyDescent="0.25"/>
  <cols>
    <col min="1" max="3" width="14.453125" style="12"/>
    <col min="4" max="4" width="17.453125" style="12" customWidth="1"/>
    <col min="5" max="5" width="33.453125" style="12" customWidth="1"/>
    <col min="6" max="16384" width="14.453125" style="12"/>
  </cols>
  <sheetData>
    <row r="1" spans="1:6" ht="15.75" customHeight="1" x14ac:dyDescent="0.25">
      <c r="A1" s="111" t="s">
        <v>331</v>
      </c>
      <c r="B1" s="111" t="s">
        <v>332</v>
      </c>
      <c r="C1" s="2"/>
      <c r="D1" s="111" t="s">
        <v>331</v>
      </c>
      <c r="E1" s="111" t="s">
        <v>333</v>
      </c>
      <c r="F1" s="111" t="s">
        <v>332</v>
      </c>
    </row>
    <row r="2" spans="1:6" ht="15.75" customHeight="1" x14ac:dyDescent="0.25">
      <c r="A2" t="s">
        <v>334</v>
      </c>
      <c r="B2" t="s">
        <v>164</v>
      </c>
      <c r="C2" s="2"/>
      <c r="D2" t="s">
        <v>335</v>
      </c>
      <c r="E2" t="s">
        <v>336</v>
      </c>
      <c r="F2" t="s">
        <v>164</v>
      </c>
    </row>
    <row r="3" spans="1:6" ht="15.75" customHeight="1" x14ac:dyDescent="0.25">
      <c r="A3" t="s">
        <v>337</v>
      </c>
      <c r="B3" t="s">
        <v>164</v>
      </c>
      <c r="C3" s="2"/>
      <c r="D3" t="s">
        <v>338</v>
      </c>
      <c r="E3" t="s">
        <v>339</v>
      </c>
      <c r="F3" t="s">
        <v>164</v>
      </c>
    </row>
    <row r="4" spans="1:6" ht="15.75" customHeight="1" x14ac:dyDescent="0.25">
      <c r="A4" t="s">
        <v>340</v>
      </c>
      <c r="B4" t="s">
        <v>164</v>
      </c>
      <c r="C4" s="2"/>
      <c r="D4" t="s">
        <v>341</v>
      </c>
      <c r="E4" t="s">
        <v>342</v>
      </c>
      <c r="F4" t="s">
        <v>164</v>
      </c>
    </row>
    <row r="5" spans="1:6" ht="15.75" customHeight="1" x14ac:dyDescent="0.25">
      <c r="A5" t="s">
        <v>343</v>
      </c>
      <c r="B5" t="s">
        <v>164</v>
      </c>
      <c r="C5" s="2"/>
      <c r="D5" t="s">
        <v>341</v>
      </c>
      <c r="E5" t="s">
        <v>344</v>
      </c>
      <c r="F5" t="s">
        <v>164</v>
      </c>
    </row>
    <row r="6" spans="1:6" ht="15.75" customHeight="1" x14ac:dyDescent="0.25">
      <c r="A6" t="s">
        <v>345</v>
      </c>
      <c r="B6" t="s">
        <v>164</v>
      </c>
      <c r="C6" s="2"/>
      <c r="D6" t="s">
        <v>346</v>
      </c>
      <c r="E6" t="s">
        <v>347</v>
      </c>
      <c r="F6" t="s">
        <v>164</v>
      </c>
    </row>
    <row r="7" spans="1:6" ht="15.75" customHeight="1" x14ac:dyDescent="0.25">
      <c r="A7" t="s">
        <v>348</v>
      </c>
      <c r="B7" t="s">
        <v>164</v>
      </c>
      <c r="C7" s="2"/>
      <c r="D7" t="s">
        <v>341</v>
      </c>
      <c r="E7" t="s">
        <v>349</v>
      </c>
      <c r="F7" t="s">
        <v>164</v>
      </c>
    </row>
    <row r="8" spans="1:6" ht="15.75" customHeight="1" x14ac:dyDescent="0.25">
      <c r="A8" t="s">
        <v>350</v>
      </c>
      <c r="B8" t="s">
        <v>164</v>
      </c>
      <c r="C8" s="2"/>
      <c r="D8" t="s">
        <v>341</v>
      </c>
      <c r="E8" t="s">
        <v>351</v>
      </c>
      <c r="F8" t="s">
        <v>164</v>
      </c>
    </row>
    <row r="9" spans="1:6" ht="15.75" customHeight="1" x14ac:dyDescent="0.25">
      <c r="A9" s="2"/>
      <c r="B9" s="2"/>
      <c r="C9" s="2"/>
      <c r="D9" t="s">
        <v>352</v>
      </c>
      <c r="E9" t="s">
        <v>353</v>
      </c>
      <c r="F9" t="s">
        <v>164</v>
      </c>
    </row>
    <row r="10" spans="1:6" ht="15.75" customHeight="1" x14ac:dyDescent="0.25">
      <c r="A10" s="2"/>
      <c r="B10" s="2"/>
      <c r="C10" s="2"/>
      <c r="D10" t="s">
        <v>352</v>
      </c>
      <c r="E10" t="s">
        <v>354</v>
      </c>
      <c r="F10" t="s">
        <v>164</v>
      </c>
    </row>
    <row r="11" spans="1:6" ht="15.75" customHeight="1" x14ac:dyDescent="0.25">
      <c r="A11" s="2"/>
      <c r="B11" s="2"/>
      <c r="C11" s="2"/>
      <c r="D11" t="s">
        <v>340</v>
      </c>
      <c r="E11" t="s">
        <v>355</v>
      </c>
      <c r="F11" t="s">
        <v>164</v>
      </c>
    </row>
    <row r="12" spans="1:6" ht="15.75" customHeight="1" x14ac:dyDescent="0.25">
      <c r="A12" s="2"/>
      <c r="B12" s="2"/>
      <c r="C12" s="2"/>
      <c r="D12" t="s">
        <v>356</v>
      </c>
      <c r="E12" t="s">
        <v>357</v>
      </c>
      <c r="F12" t="s">
        <v>164</v>
      </c>
    </row>
    <row r="13" spans="1:6" ht="15.75" customHeight="1" x14ac:dyDescent="0.25">
      <c r="A13" s="2"/>
      <c r="B13" s="2"/>
      <c r="C13" s="2"/>
      <c r="D13" t="s">
        <v>358</v>
      </c>
      <c r="E13" t="s">
        <v>359</v>
      </c>
      <c r="F13" t="s">
        <v>164</v>
      </c>
    </row>
    <row r="14" spans="1:6" ht="15.75" customHeight="1" x14ac:dyDescent="0.25">
      <c r="A14" s="2"/>
      <c r="B14" s="2"/>
      <c r="C14" s="2"/>
      <c r="D14" t="s">
        <v>360</v>
      </c>
      <c r="E14" t="s">
        <v>361</v>
      </c>
      <c r="F14" t="s">
        <v>164</v>
      </c>
    </row>
    <row r="15" spans="1:6" ht="15.75" customHeight="1" x14ac:dyDescent="0.25">
      <c r="A15" s="2"/>
      <c r="B15" s="2"/>
      <c r="C15" s="2"/>
      <c r="D15" t="s">
        <v>362</v>
      </c>
      <c r="E15" t="s">
        <v>363</v>
      </c>
      <c r="F15" t="s">
        <v>164</v>
      </c>
    </row>
    <row r="16" spans="1:6" ht="15.75" customHeight="1" x14ac:dyDescent="0.25">
      <c r="A16" s="2"/>
      <c r="B16" s="2"/>
      <c r="C16" s="2"/>
      <c r="D16" t="s">
        <v>364</v>
      </c>
      <c r="E16" t="s">
        <v>364</v>
      </c>
      <c r="F16" t="s">
        <v>164</v>
      </c>
    </row>
    <row r="17" spans="4:6" ht="15.75" customHeight="1" x14ac:dyDescent="0.25">
      <c r="D17" t="s">
        <v>364</v>
      </c>
      <c r="E17" t="s">
        <v>364</v>
      </c>
      <c r="F17" t="s">
        <v>164</v>
      </c>
    </row>
    <row r="18" spans="4:6" ht="15.75" customHeight="1" x14ac:dyDescent="0.25">
      <c r="D18" t="s">
        <v>365</v>
      </c>
      <c r="E18" t="s">
        <v>366</v>
      </c>
      <c r="F18" t="s">
        <v>164</v>
      </c>
    </row>
    <row r="19" spans="4:6" ht="15.75" customHeight="1" x14ac:dyDescent="0.25">
      <c r="D19" t="s">
        <v>346</v>
      </c>
      <c r="E19" t="s">
        <v>367</v>
      </c>
      <c r="F19" t="s">
        <v>164</v>
      </c>
    </row>
    <row r="20" spans="4:6" ht="15.75" customHeight="1" x14ac:dyDescent="0.25">
      <c r="D20" t="s">
        <v>341</v>
      </c>
      <c r="E20" t="s">
        <v>368</v>
      </c>
      <c r="F20" t="s">
        <v>164</v>
      </c>
    </row>
    <row r="21" spans="4:6" ht="15.75" customHeight="1" x14ac:dyDescent="0.25">
      <c r="D21" t="s">
        <v>369</v>
      </c>
      <c r="E21" t="s">
        <v>370</v>
      </c>
      <c r="F21" t="s">
        <v>164</v>
      </c>
    </row>
    <row r="22" spans="4:6" ht="15.75" customHeight="1" x14ac:dyDescent="0.25">
      <c r="D22" t="s">
        <v>371</v>
      </c>
      <c r="E22" t="s">
        <v>372</v>
      </c>
      <c r="F22" t="s">
        <v>164</v>
      </c>
    </row>
    <row r="23" spans="4:6" ht="15.75" customHeight="1" x14ac:dyDescent="0.25">
      <c r="D23" t="s">
        <v>341</v>
      </c>
      <c r="E23" t="s">
        <v>373</v>
      </c>
      <c r="F23" t="s">
        <v>164</v>
      </c>
    </row>
    <row r="24" spans="4:6" ht="15.75" customHeight="1" x14ac:dyDescent="0.25">
      <c r="D24" t="s">
        <v>374</v>
      </c>
      <c r="E24" t="s">
        <v>375</v>
      </c>
      <c r="F24" t="s">
        <v>164</v>
      </c>
    </row>
    <row r="25" spans="4:6" ht="15.75" customHeight="1" x14ac:dyDescent="0.25">
      <c r="D25" t="s">
        <v>340</v>
      </c>
      <c r="E25" t="s">
        <v>376</v>
      </c>
      <c r="F25" t="s">
        <v>164</v>
      </c>
    </row>
    <row r="26" spans="4:6" ht="15.75" customHeight="1" x14ac:dyDescent="0.25">
      <c r="D26" t="s">
        <v>377</v>
      </c>
      <c r="E26" t="s">
        <v>378</v>
      </c>
      <c r="F26" t="s">
        <v>164</v>
      </c>
    </row>
    <row r="27" spans="4:6" ht="15.75" customHeight="1" x14ac:dyDescent="0.25">
      <c r="D27" t="s">
        <v>364</v>
      </c>
      <c r="E27" t="s">
        <v>364</v>
      </c>
      <c r="F27" t="s">
        <v>164</v>
      </c>
    </row>
    <row r="28" spans="4:6" ht="15.75" customHeight="1" x14ac:dyDescent="0.25">
      <c r="D28" t="s">
        <v>371</v>
      </c>
      <c r="E28" t="s">
        <v>379</v>
      </c>
      <c r="F28" t="s">
        <v>164</v>
      </c>
    </row>
    <row r="29" spans="4:6" ht="15.75" customHeight="1" x14ac:dyDescent="0.25">
      <c r="D29" t="s">
        <v>380</v>
      </c>
      <c r="E29" t="s">
        <v>381</v>
      </c>
      <c r="F29" t="s">
        <v>164</v>
      </c>
    </row>
    <row r="30" spans="4:6" ht="15.75" customHeight="1" x14ac:dyDescent="0.25">
      <c r="D30" t="s">
        <v>371</v>
      </c>
      <c r="E30" t="s">
        <v>382</v>
      </c>
      <c r="F30" t="s">
        <v>164</v>
      </c>
    </row>
    <row r="31" spans="4:6" ht="15.75" customHeight="1" x14ac:dyDescent="0.25">
      <c r="D31" t="s">
        <v>383</v>
      </c>
      <c r="E31" t="s">
        <v>384</v>
      </c>
      <c r="F31" t="s">
        <v>164</v>
      </c>
    </row>
    <row r="32" spans="4:6" ht="15.75" customHeight="1" x14ac:dyDescent="0.25">
      <c r="D32" t="s">
        <v>383</v>
      </c>
      <c r="E32" t="s">
        <v>385</v>
      </c>
      <c r="F32" t="s">
        <v>164</v>
      </c>
    </row>
    <row r="33" spans="4:6" ht="15.75" customHeight="1" x14ac:dyDescent="0.25">
      <c r="D33" t="s">
        <v>386</v>
      </c>
      <c r="E33" t="s">
        <v>387</v>
      </c>
      <c r="F33" t="s">
        <v>164</v>
      </c>
    </row>
    <row r="34" spans="4:6" ht="15.75" customHeight="1" x14ac:dyDescent="0.25">
      <c r="D34" t="s">
        <v>341</v>
      </c>
      <c r="E34" t="s">
        <v>388</v>
      </c>
      <c r="F34" t="s">
        <v>164</v>
      </c>
    </row>
    <row r="35" spans="4:6" ht="15.75" customHeight="1" x14ac:dyDescent="0.25">
      <c r="D35" t="s">
        <v>389</v>
      </c>
      <c r="E35" t="s">
        <v>390</v>
      </c>
      <c r="F35" t="s">
        <v>164</v>
      </c>
    </row>
    <row r="36" spans="4:6" ht="15.75" customHeight="1" x14ac:dyDescent="0.25">
      <c r="D36" t="s">
        <v>364</v>
      </c>
      <c r="E36" t="s">
        <v>364</v>
      </c>
      <c r="F36" t="s">
        <v>164</v>
      </c>
    </row>
    <row r="37" spans="4:6" ht="15.75" customHeight="1" x14ac:dyDescent="0.25">
      <c r="D37" t="s">
        <v>391</v>
      </c>
      <c r="E37" t="s">
        <v>392</v>
      </c>
      <c r="F37" t="s">
        <v>164</v>
      </c>
    </row>
    <row r="38" spans="4:6" ht="15.75" customHeight="1" x14ac:dyDescent="0.25">
      <c r="D38" t="s">
        <v>391</v>
      </c>
      <c r="E38" t="s">
        <v>393</v>
      </c>
      <c r="F38" t="s">
        <v>164</v>
      </c>
    </row>
    <row r="39" spans="4:6" ht="15.75" customHeight="1" x14ac:dyDescent="0.25">
      <c r="D39" t="s">
        <v>364</v>
      </c>
      <c r="E39" t="s">
        <v>364</v>
      </c>
      <c r="F39" t="s">
        <v>164</v>
      </c>
    </row>
    <row r="40" spans="4:6" ht="15.75" customHeight="1" x14ac:dyDescent="0.25">
      <c r="D40" t="s">
        <v>394</v>
      </c>
      <c r="E40" t="s">
        <v>395</v>
      </c>
      <c r="F40" t="s">
        <v>164</v>
      </c>
    </row>
    <row r="41" spans="4:6" ht="15.75" customHeight="1" x14ac:dyDescent="0.25">
      <c r="D41" t="s">
        <v>396</v>
      </c>
      <c r="E41" t="s">
        <v>397</v>
      </c>
      <c r="F41" t="s">
        <v>164</v>
      </c>
    </row>
    <row r="42" spans="4:6" ht="15.75" customHeight="1" x14ac:dyDescent="0.25">
      <c r="D42" t="s">
        <v>396</v>
      </c>
      <c r="E42" t="s">
        <v>398</v>
      </c>
      <c r="F42" t="s">
        <v>164</v>
      </c>
    </row>
    <row r="43" spans="4:6" ht="15.75" customHeight="1" x14ac:dyDescent="0.25">
      <c r="D43" t="s">
        <v>369</v>
      </c>
      <c r="E43" t="s">
        <v>399</v>
      </c>
      <c r="F43" t="s">
        <v>164</v>
      </c>
    </row>
    <row r="44" spans="4:6" ht="15.75" customHeight="1" x14ac:dyDescent="0.25">
      <c r="D44" t="s">
        <v>369</v>
      </c>
      <c r="E44" t="s">
        <v>400</v>
      </c>
      <c r="F44" t="s">
        <v>164</v>
      </c>
    </row>
    <row r="45" spans="4:6" ht="15.75" customHeight="1" x14ac:dyDescent="0.25">
      <c r="D45" t="s">
        <v>369</v>
      </c>
      <c r="E45" t="s">
        <v>401</v>
      </c>
      <c r="F45" t="s">
        <v>164</v>
      </c>
    </row>
    <row r="46" spans="4:6" ht="15.75" customHeight="1" x14ac:dyDescent="0.25">
      <c r="D46" t="s">
        <v>369</v>
      </c>
      <c r="E46" t="s">
        <v>402</v>
      </c>
      <c r="F46" t="s">
        <v>164</v>
      </c>
    </row>
    <row r="47" spans="4:6" ht="15.75" customHeight="1" x14ac:dyDescent="0.25">
      <c r="D47" t="s">
        <v>369</v>
      </c>
      <c r="E47" t="s">
        <v>403</v>
      </c>
      <c r="F47" t="s">
        <v>164</v>
      </c>
    </row>
    <row r="48" spans="4:6" ht="15.75" customHeight="1" x14ac:dyDescent="0.25">
      <c r="D48" t="s">
        <v>369</v>
      </c>
      <c r="E48" t="s">
        <v>404</v>
      </c>
      <c r="F48" t="s">
        <v>164</v>
      </c>
    </row>
    <row r="49" spans="4:6" ht="15.75" customHeight="1" x14ac:dyDescent="0.25">
      <c r="D49" t="s">
        <v>369</v>
      </c>
      <c r="E49" t="s">
        <v>405</v>
      </c>
      <c r="F49" t="s">
        <v>164</v>
      </c>
    </row>
    <row r="50" spans="4:6" ht="15.75" customHeight="1" x14ac:dyDescent="0.25">
      <c r="D50" t="s">
        <v>369</v>
      </c>
      <c r="E50" t="s">
        <v>406</v>
      </c>
      <c r="F50" t="s">
        <v>164</v>
      </c>
    </row>
    <row r="51" spans="4:6" ht="15.75" customHeight="1" x14ac:dyDescent="0.25">
      <c r="D51" t="s">
        <v>369</v>
      </c>
      <c r="E51" t="s">
        <v>407</v>
      </c>
      <c r="F51" t="s">
        <v>164</v>
      </c>
    </row>
    <row r="52" spans="4:6" ht="15.75" customHeight="1" x14ac:dyDescent="0.25">
      <c r="D52" t="s">
        <v>369</v>
      </c>
      <c r="E52" t="s">
        <v>408</v>
      </c>
      <c r="F52" t="s">
        <v>164</v>
      </c>
    </row>
    <row r="53" spans="4:6" ht="15.75" customHeight="1" x14ac:dyDescent="0.25">
      <c r="D53" t="s">
        <v>369</v>
      </c>
      <c r="E53" t="s">
        <v>409</v>
      </c>
      <c r="F53" t="s">
        <v>164</v>
      </c>
    </row>
    <row r="54" spans="4:6" ht="15.75" customHeight="1" x14ac:dyDescent="0.25">
      <c r="D54" t="s">
        <v>396</v>
      </c>
      <c r="E54" t="s">
        <v>410</v>
      </c>
      <c r="F54" t="s">
        <v>164</v>
      </c>
    </row>
    <row r="55" spans="4:6" ht="15.75" customHeight="1" x14ac:dyDescent="0.25">
      <c r="D55" t="s">
        <v>386</v>
      </c>
      <c r="E55" t="s">
        <v>411</v>
      </c>
      <c r="F55" t="s">
        <v>164</v>
      </c>
    </row>
    <row r="56" spans="4:6" ht="15.75" customHeight="1" x14ac:dyDescent="0.25">
      <c r="D56" t="s">
        <v>412</v>
      </c>
      <c r="E56" t="s">
        <v>378</v>
      </c>
      <c r="F56" t="s">
        <v>164</v>
      </c>
    </row>
    <row r="57" spans="4:6" ht="15.75" customHeight="1" x14ac:dyDescent="0.25">
      <c r="D57" t="s">
        <v>413</v>
      </c>
      <c r="E57" t="s">
        <v>414</v>
      </c>
      <c r="F57" t="s">
        <v>164</v>
      </c>
    </row>
    <row r="58" spans="4:6" ht="15.75" customHeight="1" x14ac:dyDescent="0.25">
      <c r="D58" t="s">
        <v>415</v>
      </c>
      <c r="E58" t="s">
        <v>416</v>
      </c>
      <c r="F58" t="s">
        <v>164</v>
      </c>
    </row>
    <row r="59" spans="4:6" ht="15.75" customHeight="1" x14ac:dyDescent="0.25">
      <c r="D59" t="s">
        <v>417</v>
      </c>
      <c r="E59" t="s">
        <v>418</v>
      </c>
      <c r="F59" t="s">
        <v>164</v>
      </c>
    </row>
    <row r="60" spans="4:6" ht="15.75" customHeight="1" x14ac:dyDescent="0.25">
      <c r="D60" t="s">
        <v>417</v>
      </c>
      <c r="E60" t="s">
        <v>419</v>
      </c>
      <c r="F60" t="s">
        <v>164</v>
      </c>
    </row>
    <row r="61" spans="4:6" ht="15.75" customHeight="1" x14ac:dyDescent="0.25">
      <c r="D61" t="s">
        <v>417</v>
      </c>
      <c r="E61">
        <v>990</v>
      </c>
      <c r="F61" t="s">
        <v>164</v>
      </c>
    </row>
    <row r="62" spans="4:6" ht="15.75" customHeight="1" x14ac:dyDescent="0.25">
      <c r="D62" t="s">
        <v>417</v>
      </c>
      <c r="E62" t="s">
        <v>420</v>
      </c>
      <c r="F62" t="s">
        <v>164</v>
      </c>
    </row>
    <row r="63" spans="4:6" ht="15.75" customHeight="1" x14ac:dyDescent="0.25">
      <c r="D63" t="s">
        <v>421</v>
      </c>
      <c r="E63" t="s">
        <v>422</v>
      </c>
      <c r="F63" t="s">
        <v>423</v>
      </c>
    </row>
    <row r="64" spans="4:6" ht="15.75" customHeight="1" x14ac:dyDescent="0.25">
      <c r="D64" t="s">
        <v>417</v>
      </c>
      <c r="E64" t="s">
        <v>424</v>
      </c>
      <c r="F64" t="s">
        <v>164</v>
      </c>
    </row>
    <row r="65" spans="4:6" ht="15.75" customHeight="1" x14ac:dyDescent="0.25">
      <c r="D65" t="s">
        <v>425</v>
      </c>
      <c r="E65" t="s">
        <v>426</v>
      </c>
      <c r="F65" t="s">
        <v>427</v>
      </c>
    </row>
    <row r="66" spans="4:6" ht="15.75" customHeight="1" x14ac:dyDescent="0.25">
      <c r="D66" t="s">
        <v>352</v>
      </c>
      <c r="E66" t="s">
        <v>428</v>
      </c>
      <c r="F66" t="s">
        <v>423</v>
      </c>
    </row>
    <row r="67" spans="4:6" ht="15.75" customHeight="1" x14ac:dyDescent="0.25">
      <c r="D67" t="s">
        <v>429</v>
      </c>
      <c r="E67" t="s">
        <v>430</v>
      </c>
      <c r="F67" t="s">
        <v>427</v>
      </c>
    </row>
    <row r="68" spans="4:6" ht="15.75" customHeight="1" x14ac:dyDescent="0.25">
      <c r="D68" t="s">
        <v>352</v>
      </c>
      <c r="E68" t="s">
        <v>431</v>
      </c>
      <c r="F68" t="s">
        <v>423</v>
      </c>
    </row>
    <row r="69" spans="4:6" ht="15.75" customHeight="1" x14ac:dyDescent="0.25">
      <c r="D69" t="s">
        <v>345</v>
      </c>
      <c r="E69" t="s">
        <v>432</v>
      </c>
      <c r="F69" t="s">
        <v>164</v>
      </c>
    </row>
    <row r="70" spans="4:6" ht="15.75" customHeight="1" x14ac:dyDescent="0.25">
      <c r="D70" t="s">
        <v>364</v>
      </c>
      <c r="E70" t="s">
        <v>364</v>
      </c>
      <c r="F70" t="s">
        <v>164</v>
      </c>
    </row>
    <row r="71" spans="4:6" ht="15.75" customHeight="1" x14ac:dyDescent="0.25">
      <c r="D71" t="s">
        <v>352</v>
      </c>
      <c r="E71" t="s">
        <v>433</v>
      </c>
      <c r="F71" t="s">
        <v>434</v>
      </c>
    </row>
    <row r="72" spans="4:6" ht="15.75" customHeight="1" x14ac:dyDescent="0.25">
      <c r="D72" t="s">
        <v>335</v>
      </c>
      <c r="E72" t="s">
        <v>435</v>
      </c>
      <c r="F72" t="s">
        <v>164</v>
      </c>
    </row>
    <row r="73" spans="4:6" ht="15.75" customHeight="1" x14ac:dyDescent="0.25">
      <c r="D73" t="s">
        <v>337</v>
      </c>
      <c r="E73" t="s">
        <v>436</v>
      </c>
      <c r="F73" t="s">
        <v>164</v>
      </c>
    </row>
    <row r="74" spans="4:6" ht="15.75" customHeight="1" x14ac:dyDescent="0.25">
      <c r="D74" t="s">
        <v>338</v>
      </c>
      <c r="E74" t="s">
        <v>437</v>
      </c>
      <c r="F74" t="s">
        <v>164</v>
      </c>
    </row>
    <row r="75" spans="4:6" ht="15.75" customHeight="1" x14ac:dyDescent="0.25">
      <c r="D75" t="s">
        <v>383</v>
      </c>
      <c r="E75" t="s">
        <v>438</v>
      </c>
      <c r="F75" t="s">
        <v>164</v>
      </c>
    </row>
    <row r="76" spans="4:6" ht="15.75" customHeight="1" x14ac:dyDescent="0.25">
      <c r="D76" t="s">
        <v>391</v>
      </c>
      <c r="E76" t="s">
        <v>439</v>
      </c>
      <c r="F76" t="s">
        <v>164</v>
      </c>
    </row>
    <row r="77" spans="4:6" ht="15.75" customHeight="1" x14ac:dyDescent="0.25">
      <c r="D77" t="s">
        <v>352</v>
      </c>
      <c r="E77" t="s">
        <v>440</v>
      </c>
      <c r="F77" t="s">
        <v>164</v>
      </c>
    </row>
    <row r="78" spans="4:6" ht="15.75" customHeight="1" x14ac:dyDescent="0.25">
      <c r="D78" t="s">
        <v>389</v>
      </c>
      <c r="E78" t="s">
        <v>441</v>
      </c>
      <c r="F78" t="s">
        <v>427</v>
      </c>
    </row>
    <row r="79" spans="4:6" ht="15.75" customHeight="1" x14ac:dyDescent="0.25">
      <c r="D79" t="s">
        <v>442</v>
      </c>
      <c r="E79" t="s">
        <v>443</v>
      </c>
      <c r="F79" t="s">
        <v>164</v>
      </c>
    </row>
    <row r="80" spans="4:6" ht="15.75" customHeight="1" x14ac:dyDescent="0.25">
      <c r="D80" t="s">
        <v>444</v>
      </c>
      <c r="E80" t="s">
        <v>445</v>
      </c>
      <c r="F80" t="s">
        <v>164</v>
      </c>
    </row>
    <row r="81" spans="4:6" ht="15.75" customHeight="1" x14ac:dyDescent="0.25">
      <c r="D81" t="s">
        <v>446</v>
      </c>
      <c r="E81" t="s">
        <v>447</v>
      </c>
      <c r="F81" t="s">
        <v>164</v>
      </c>
    </row>
    <row r="82" spans="4:6" ht="15.75" customHeight="1" x14ac:dyDescent="0.25">
      <c r="D82" t="s">
        <v>415</v>
      </c>
      <c r="E82" t="s">
        <v>447</v>
      </c>
      <c r="F82" t="s">
        <v>164</v>
      </c>
    </row>
    <row r="83" spans="4:6" ht="15.75" customHeight="1" x14ac:dyDescent="0.25">
      <c r="D83" t="s">
        <v>380</v>
      </c>
      <c r="E83" t="s">
        <v>448</v>
      </c>
      <c r="F83" t="s">
        <v>164</v>
      </c>
    </row>
    <row r="84" spans="4:6" ht="15.75" customHeight="1" x14ac:dyDescent="0.25">
      <c r="D84" t="s">
        <v>391</v>
      </c>
      <c r="E84" t="s">
        <v>449</v>
      </c>
      <c r="F84" t="s">
        <v>164</v>
      </c>
    </row>
    <row r="85" spans="4:6" ht="15.75" customHeight="1" x14ac:dyDescent="0.25">
      <c r="D85" t="s">
        <v>444</v>
      </c>
      <c r="E85" t="s">
        <v>450</v>
      </c>
      <c r="F85" t="s">
        <v>164</v>
      </c>
    </row>
    <row r="86" spans="4:6" ht="15.75" customHeight="1" x14ac:dyDescent="0.25">
      <c r="D86" t="s">
        <v>391</v>
      </c>
      <c r="E86" t="s">
        <v>451</v>
      </c>
      <c r="F86" t="s">
        <v>427</v>
      </c>
    </row>
    <row r="87" spans="4:6" ht="15.75" customHeight="1" x14ac:dyDescent="0.25">
      <c r="D87" t="s">
        <v>389</v>
      </c>
      <c r="E87" t="s">
        <v>452</v>
      </c>
      <c r="F87" t="s">
        <v>427</v>
      </c>
    </row>
    <row r="88" spans="4:6" ht="15.75" customHeight="1" x14ac:dyDescent="0.25">
      <c r="D88" t="s">
        <v>389</v>
      </c>
      <c r="E88" t="s">
        <v>453</v>
      </c>
      <c r="F88" t="s">
        <v>427</v>
      </c>
    </row>
    <row r="89" spans="4:6" ht="15.75" customHeight="1" x14ac:dyDescent="0.25">
      <c r="D89" t="s">
        <v>454</v>
      </c>
      <c r="E89" t="s">
        <v>455</v>
      </c>
      <c r="F89" t="s">
        <v>164</v>
      </c>
    </row>
    <row r="90" spans="4:6" ht="15.75" customHeight="1" x14ac:dyDescent="0.25">
      <c r="D90" t="s">
        <v>456</v>
      </c>
      <c r="E90" t="s">
        <v>457</v>
      </c>
      <c r="F90" t="s">
        <v>423</v>
      </c>
    </row>
    <row r="91" spans="4:6" ht="15.75" customHeight="1" x14ac:dyDescent="0.25">
      <c r="D91" t="s">
        <v>458</v>
      </c>
      <c r="E91" t="s">
        <v>459</v>
      </c>
      <c r="F91" t="s">
        <v>164</v>
      </c>
    </row>
    <row r="92" spans="4:6" ht="15.75" customHeight="1" x14ac:dyDescent="0.25">
      <c r="D92" t="s">
        <v>458</v>
      </c>
      <c r="E92" t="s">
        <v>460</v>
      </c>
      <c r="F92" t="s">
        <v>164</v>
      </c>
    </row>
    <row r="93" spans="4:6" ht="15.75" customHeight="1" x14ac:dyDescent="0.25">
      <c r="D93" t="s">
        <v>458</v>
      </c>
      <c r="E93" t="s">
        <v>461</v>
      </c>
      <c r="F93" t="s">
        <v>164</v>
      </c>
    </row>
    <row r="94" spans="4:6" ht="15.75" customHeight="1" x14ac:dyDescent="0.25">
      <c r="D94" t="s">
        <v>458</v>
      </c>
      <c r="E94" t="s">
        <v>462</v>
      </c>
      <c r="F94" t="s">
        <v>164</v>
      </c>
    </row>
    <row r="95" spans="4:6" ht="15.75" customHeight="1" x14ac:dyDescent="0.25">
      <c r="D95" t="s">
        <v>458</v>
      </c>
      <c r="E95" t="s">
        <v>463</v>
      </c>
      <c r="F95" t="s">
        <v>164</v>
      </c>
    </row>
    <row r="96" spans="4:6" ht="15.75" customHeight="1" x14ac:dyDescent="0.25">
      <c r="D96" t="s">
        <v>458</v>
      </c>
      <c r="E96" t="s">
        <v>464</v>
      </c>
      <c r="F96" t="s">
        <v>164</v>
      </c>
    </row>
    <row r="97" spans="4:6" ht="15.75" customHeight="1" x14ac:dyDescent="0.25">
      <c r="D97" t="s">
        <v>458</v>
      </c>
      <c r="E97" t="s">
        <v>465</v>
      </c>
      <c r="F97" t="s">
        <v>164</v>
      </c>
    </row>
    <row r="98" spans="4:6" ht="15.75" customHeight="1" x14ac:dyDescent="0.25">
      <c r="D98" t="s">
        <v>458</v>
      </c>
      <c r="E98" t="s">
        <v>466</v>
      </c>
      <c r="F98" t="s">
        <v>164</v>
      </c>
    </row>
    <row r="99" spans="4:6" ht="15.75" customHeight="1" x14ac:dyDescent="0.25">
      <c r="D99" t="s">
        <v>429</v>
      </c>
      <c r="E99" t="s">
        <v>467</v>
      </c>
      <c r="F99" t="s">
        <v>427</v>
      </c>
    </row>
    <row r="100" spans="4:6" ht="15.75" customHeight="1" x14ac:dyDescent="0.25">
      <c r="D100" t="s">
        <v>468</v>
      </c>
      <c r="E100" t="s">
        <v>469</v>
      </c>
      <c r="F100" t="s">
        <v>164</v>
      </c>
    </row>
    <row r="101" spans="4:6" ht="15.75" customHeight="1" x14ac:dyDescent="0.25">
      <c r="D101" t="s">
        <v>468</v>
      </c>
      <c r="E101" t="s">
        <v>469</v>
      </c>
      <c r="F101" t="s">
        <v>164</v>
      </c>
    </row>
    <row r="102" spans="4:6" ht="15.75" customHeight="1" x14ac:dyDescent="0.25">
      <c r="D102" t="s">
        <v>391</v>
      </c>
      <c r="E102" t="s">
        <v>470</v>
      </c>
      <c r="F102" t="s">
        <v>164</v>
      </c>
    </row>
    <row r="103" spans="4:6" ht="15.75" customHeight="1" x14ac:dyDescent="0.25">
      <c r="D103" t="s">
        <v>468</v>
      </c>
      <c r="E103" t="s">
        <v>471</v>
      </c>
      <c r="F103" t="s">
        <v>164</v>
      </c>
    </row>
    <row r="104" spans="4:6" ht="15.75" customHeight="1" x14ac:dyDescent="0.25">
      <c r="D104" t="s">
        <v>415</v>
      </c>
      <c r="E104" t="s">
        <v>471</v>
      </c>
      <c r="F104" t="s">
        <v>164</v>
      </c>
    </row>
    <row r="105" spans="4:6" ht="15.75" customHeight="1" x14ac:dyDescent="0.25">
      <c r="D105" t="s">
        <v>391</v>
      </c>
      <c r="E105" t="s">
        <v>472</v>
      </c>
      <c r="F105" t="s">
        <v>164</v>
      </c>
    </row>
    <row r="106" spans="4:6" ht="15.75" customHeight="1" x14ac:dyDescent="0.25">
      <c r="D106" t="s">
        <v>369</v>
      </c>
      <c r="E106" t="s">
        <v>473</v>
      </c>
      <c r="F106" t="s">
        <v>164</v>
      </c>
    </row>
    <row r="107" spans="4:6" ht="15.75" customHeight="1" x14ac:dyDescent="0.25">
      <c r="D107" t="s">
        <v>350</v>
      </c>
      <c r="E107" t="s">
        <v>378</v>
      </c>
      <c r="F107" t="s">
        <v>164</v>
      </c>
    </row>
    <row r="108" spans="4:6" ht="15.75" customHeight="1" x14ac:dyDescent="0.25">
      <c r="D108" t="s">
        <v>391</v>
      </c>
      <c r="E108" t="s">
        <v>474</v>
      </c>
      <c r="F108" t="s">
        <v>164</v>
      </c>
    </row>
    <row r="109" spans="4:6" ht="15.75" customHeight="1" x14ac:dyDescent="0.25">
      <c r="D109" t="s">
        <v>415</v>
      </c>
      <c r="E109" t="s">
        <v>475</v>
      </c>
      <c r="F109" t="s">
        <v>164</v>
      </c>
    </row>
    <row r="110" spans="4:6" ht="15.75" customHeight="1" x14ac:dyDescent="0.25">
      <c r="D110" t="s">
        <v>364</v>
      </c>
      <c r="E110" t="s">
        <v>364</v>
      </c>
      <c r="F110" t="s">
        <v>164</v>
      </c>
    </row>
    <row r="111" spans="4:6" ht="15.75" customHeight="1" x14ac:dyDescent="0.25">
      <c r="D111" t="s">
        <v>476</v>
      </c>
      <c r="E111" t="s">
        <v>477</v>
      </c>
      <c r="F111" t="s">
        <v>164</v>
      </c>
    </row>
    <row r="112" spans="4:6" ht="15.75" customHeight="1" x14ac:dyDescent="0.25">
      <c r="D112" t="s">
        <v>352</v>
      </c>
      <c r="E112" t="s">
        <v>478</v>
      </c>
      <c r="F112" t="s">
        <v>434</v>
      </c>
    </row>
    <row r="113" spans="4:6" ht="15.75" customHeight="1" x14ac:dyDescent="0.25">
      <c r="D113" t="s">
        <v>389</v>
      </c>
      <c r="E113" t="s">
        <v>479</v>
      </c>
      <c r="F113" t="s">
        <v>164</v>
      </c>
    </row>
    <row r="114" spans="4:6" ht="15.75" customHeight="1" x14ac:dyDescent="0.25">
      <c r="D114" t="s">
        <v>480</v>
      </c>
      <c r="E114" t="s">
        <v>481</v>
      </c>
      <c r="F114" t="s">
        <v>164</v>
      </c>
    </row>
    <row r="115" spans="4:6" ht="15.75" customHeight="1" x14ac:dyDescent="0.25">
      <c r="D115" t="s">
        <v>417</v>
      </c>
      <c r="E115" t="s">
        <v>482</v>
      </c>
      <c r="F115" t="s">
        <v>164</v>
      </c>
    </row>
    <row r="116" spans="4:6" ht="15.75" customHeight="1" x14ac:dyDescent="0.25">
      <c r="D116" t="s">
        <v>417</v>
      </c>
      <c r="E116" t="s">
        <v>483</v>
      </c>
      <c r="F116" t="s">
        <v>164</v>
      </c>
    </row>
    <row r="117" spans="4:6" ht="15.75" customHeight="1" x14ac:dyDescent="0.25">
      <c r="D117" t="s">
        <v>335</v>
      </c>
      <c r="E117" t="s">
        <v>484</v>
      </c>
      <c r="F117" t="s">
        <v>164</v>
      </c>
    </row>
    <row r="118" spans="4:6" ht="15.75" customHeight="1" x14ac:dyDescent="0.25">
      <c r="D118" t="s">
        <v>485</v>
      </c>
      <c r="E118" t="s">
        <v>486</v>
      </c>
      <c r="F118" t="s">
        <v>423</v>
      </c>
    </row>
    <row r="119" spans="4:6" ht="15.75" customHeight="1" x14ac:dyDescent="0.25">
      <c r="D119" t="s">
        <v>487</v>
      </c>
      <c r="E119" t="s">
        <v>488</v>
      </c>
      <c r="F119" t="s">
        <v>164</v>
      </c>
    </row>
    <row r="120" spans="4:6" ht="15.75" customHeight="1" x14ac:dyDescent="0.25">
      <c r="D120" t="s">
        <v>458</v>
      </c>
      <c r="E120" t="s">
        <v>489</v>
      </c>
      <c r="F120" t="s">
        <v>164</v>
      </c>
    </row>
    <row r="121" spans="4:6" ht="15.75" customHeight="1" x14ac:dyDescent="0.25">
      <c r="D121" t="s">
        <v>487</v>
      </c>
      <c r="E121" t="s">
        <v>490</v>
      </c>
      <c r="F121" t="s">
        <v>164</v>
      </c>
    </row>
    <row r="122" spans="4:6" ht="15.75" customHeight="1" x14ac:dyDescent="0.25">
      <c r="D122" t="s">
        <v>391</v>
      </c>
      <c r="E122" t="s">
        <v>491</v>
      </c>
      <c r="F122" t="s">
        <v>164</v>
      </c>
    </row>
    <row r="123" spans="4:6" ht="15.75" customHeight="1" x14ac:dyDescent="0.25">
      <c r="D123" t="s">
        <v>458</v>
      </c>
      <c r="E123" t="s">
        <v>492</v>
      </c>
      <c r="F123" t="s">
        <v>164</v>
      </c>
    </row>
    <row r="124" spans="4:6" ht="15.75" customHeight="1" x14ac:dyDescent="0.25">
      <c r="D124" t="s">
        <v>417</v>
      </c>
      <c r="E124" t="s">
        <v>493</v>
      </c>
      <c r="F124" t="s">
        <v>164</v>
      </c>
    </row>
    <row r="125" spans="4:6" ht="15.75" customHeight="1" x14ac:dyDescent="0.25">
      <c r="D125" t="s">
        <v>417</v>
      </c>
      <c r="E125" t="s">
        <v>494</v>
      </c>
      <c r="F125" t="s">
        <v>164</v>
      </c>
    </row>
    <row r="126" spans="4:6" ht="15.75" customHeight="1" x14ac:dyDescent="0.25">
      <c r="D126" t="s">
        <v>335</v>
      </c>
      <c r="E126" t="s">
        <v>495</v>
      </c>
      <c r="F126" t="s">
        <v>164</v>
      </c>
    </row>
    <row r="127" spans="4:6" ht="15.75" customHeight="1" x14ac:dyDescent="0.25">
      <c r="D127" t="s">
        <v>417</v>
      </c>
      <c r="E127" t="s">
        <v>496</v>
      </c>
      <c r="F127" t="s">
        <v>164</v>
      </c>
    </row>
    <row r="128" spans="4:6" ht="15.75" customHeight="1" x14ac:dyDescent="0.25">
      <c r="D128" t="s">
        <v>497</v>
      </c>
      <c r="E128" t="s">
        <v>498</v>
      </c>
      <c r="F128" t="s">
        <v>164</v>
      </c>
    </row>
    <row r="129" spans="4:6" ht="15.75" customHeight="1" x14ac:dyDescent="0.25">
      <c r="D129" t="s">
        <v>499</v>
      </c>
      <c r="E129" t="s">
        <v>500</v>
      </c>
      <c r="F129" t="s">
        <v>164</v>
      </c>
    </row>
    <row r="130" spans="4:6" ht="15.75" customHeight="1" x14ac:dyDescent="0.25">
      <c r="D130" t="s">
        <v>501</v>
      </c>
      <c r="E130" t="s">
        <v>502</v>
      </c>
      <c r="F130" t="s">
        <v>164</v>
      </c>
    </row>
    <row r="131" spans="4:6" ht="15.75" customHeight="1" x14ac:dyDescent="0.25">
      <c r="D131" t="s">
        <v>417</v>
      </c>
      <c r="E131" t="s">
        <v>503</v>
      </c>
      <c r="F131" t="s">
        <v>164</v>
      </c>
    </row>
    <row r="132" spans="4:6" ht="15.75" customHeight="1" x14ac:dyDescent="0.25">
      <c r="D132" t="s">
        <v>335</v>
      </c>
      <c r="E132" t="s">
        <v>504</v>
      </c>
      <c r="F132" t="s">
        <v>164</v>
      </c>
    </row>
    <row r="133" spans="4:6" ht="15.75" customHeight="1" x14ac:dyDescent="0.25">
      <c r="D133" t="s">
        <v>335</v>
      </c>
      <c r="E133" t="s">
        <v>505</v>
      </c>
      <c r="F133" t="s">
        <v>164</v>
      </c>
    </row>
    <row r="134" spans="4:6" ht="15.75" customHeight="1" x14ac:dyDescent="0.25">
      <c r="D134" t="s">
        <v>506</v>
      </c>
      <c r="E134" t="s">
        <v>507</v>
      </c>
      <c r="F134" t="s">
        <v>508</v>
      </c>
    </row>
    <row r="135" spans="4:6" ht="15.75" customHeight="1" x14ac:dyDescent="0.25">
      <c r="D135" t="s">
        <v>352</v>
      </c>
      <c r="E135" t="s">
        <v>509</v>
      </c>
      <c r="F135" t="s">
        <v>164</v>
      </c>
    </row>
    <row r="136" spans="4:6" ht="15.75" customHeight="1" x14ac:dyDescent="0.25">
      <c r="D136" t="s">
        <v>350</v>
      </c>
      <c r="E136" t="s">
        <v>510</v>
      </c>
      <c r="F136" t="s">
        <v>164</v>
      </c>
    </row>
    <row r="137" spans="4:6" ht="15.75" customHeight="1" x14ac:dyDescent="0.25">
      <c r="D137" t="s">
        <v>364</v>
      </c>
      <c r="E137" t="s">
        <v>364</v>
      </c>
      <c r="F137" t="s">
        <v>164</v>
      </c>
    </row>
    <row r="138" spans="4:6" ht="15.75" customHeight="1" x14ac:dyDescent="0.25">
      <c r="D138" t="s">
        <v>458</v>
      </c>
      <c r="E138" t="s">
        <v>511</v>
      </c>
      <c r="F138" t="s">
        <v>164</v>
      </c>
    </row>
    <row r="139" spans="4:6" ht="15.75" customHeight="1" x14ac:dyDescent="0.25">
      <c r="D139" t="s">
        <v>417</v>
      </c>
      <c r="E139" t="s">
        <v>512</v>
      </c>
      <c r="F139" t="s">
        <v>164</v>
      </c>
    </row>
    <row r="140" spans="4:6" ht="15.75" customHeight="1" x14ac:dyDescent="0.25">
      <c r="D140" t="s">
        <v>369</v>
      </c>
      <c r="E140" t="s">
        <v>513</v>
      </c>
      <c r="F140" t="s">
        <v>164</v>
      </c>
    </row>
    <row r="141" spans="4:6" ht="15.75" customHeight="1" x14ac:dyDescent="0.25">
      <c r="D141" t="s">
        <v>369</v>
      </c>
      <c r="E141" t="s">
        <v>514</v>
      </c>
      <c r="F141" t="s">
        <v>164</v>
      </c>
    </row>
    <row r="142" spans="4:6" ht="15.75" customHeight="1" x14ac:dyDescent="0.25">
      <c r="D142" t="s">
        <v>369</v>
      </c>
      <c r="E142" t="s">
        <v>515</v>
      </c>
      <c r="F142" t="s">
        <v>164</v>
      </c>
    </row>
    <row r="143" spans="4:6" ht="15.75" customHeight="1" x14ac:dyDescent="0.25">
      <c r="D143" t="s">
        <v>369</v>
      </c>
      <c r="E143" t="s">
        <v>516</v>
      </c>
      <c r="F143" t="s">
        <v>164</v>
      </c>
    </row>
    <row r="144" spans="4:6" ht="15.75" customHeight="1" x14ac:dyDescent="0.25">
      <c r="D144" t="s">
        <v>417</v>
      </c>
      <c r="E144" t="s">
        <v>517</v>
      </c>
      <c r="F144" t="s">
        <v>164</v>
      </c>
    </row>
    <row r="145" spans="4:6" ht="15.75" customHeight="1" x14ac:dyDescent="0.25">
      <c r="D145" t="s">
        <v>468</v>
      </c>
      <c r="E145" t="s">
        <v>518</v>
      </c>
      <c r="F145" t="s">
        <v>164</v>
      </c>
    </row>
    <row r="146" spans="4:6" ht="15.75" customHeight="1" x14ac:dyDescent="0.25">
      <c r="D146" t="s">
        <v>356</v>
      </c>
      <c r="E146" t="s">
        <v>519</v>
      </c>
      <c r="F146" t="s">
        <v>427</v>
      </c>
    </row>
    <row r="147" spans="4:6" ht="15.75" customHeight="1" x14ac:dyDescent="0.25">
      <c r="D147" t="s">
        <v>520</v>
      </c>
      <c r="E147" t="s">
        <v>521</v>
      </c>
      <c r="F147" t="s">
        <v>164</v>
      </c>
    </row>
    <row r="148" spans="4:6" ht="15.75" customHeight="1" x14ac:dyDescent="0.25">
      <c r="D148" t="s">
        <v>499</v>
      </c>
      <c r="E148" t="s">
        <v>522</v>
      </c>
      <c r="F148" t="s">
        <v>164</v>
      </c>
    </row>
    <row r="149" spans="4:6" ht="15.75" customHeight="1" x14ac:dyDescent="0.25">
      <c r="D149" t="s">
        <v>499</v>
      </c>
      <c r="E149" t="s">
        <v>523</v>
      </c>
      <c r="F149" t="s">
        <v>164</v>
      </c>
    </row>
    <row r="150" spans="4:6" ht="15.75" customHeight="1" x14ac:dyDescent="0.25">
      <c r="D150" t="s">
        <v>499</v>
      </c>
      <c r="E150" t="s">
        <v>524</v>
      </c>
      <c r="F150" t="s">
        <v>164</v>
      </c>
    </row>
    <row r="151" spans="4:6" ht="15.75" customHeight="1" x14ac:dyDescent="0.25">
      <c r="D151" t="s">
        <v>417</v>
      </c>
      <c r="E151" t="s">
        <v>525</v>
      </c>
      <c r="F151" t="s">
        <v>164</v>
      </c>
    </row>
    <row r="152" spans="4:6" ht="15.75" customHeight="1" x14ac:dyDescent="0.25">
      <c r="D152" t="s">
        <v>415</v>
      </c>
      <c r="E152" t="s">
        <v>526</v>
      </c>
      <c r="F152" t="s">
        <v>164</v>
      </c>
    </row>
    <row r="153" spans="4:6" ht="15.75" customHeight="1" x14ac:dyDescent="0.25">
      <c r="D153" t="s">
        <v>421</v>
      </c>
      <c r="E153" t="s">
        <v>527</v>
      </c>
      <c r="F153" t="s">
        <v>434</v>
      </c>
    </row>
    <row r="154" spans="4:6" ht="15.75" customHeight="1" x14ac:dyDescent="0.25">
      <c r="D154" t="s">
        <v>421</v>
      </c>
      <c r="E154" t="s">
        <v>528</v>
      </c>
      <c r="F154" t="s">
        <v>434</v>
      </c>
    </row>
    <row r="155" spans="4:6" ht="15.75" customHeight="1" x14ac:dyDescent="0.25">
      <c r="D155" t="s">
        <v>415</v>
      </c>
      <c r="E155" t="s">
        <v>529</v>
      </c>
      <c r="F155" t="s">
        <v>164</v>
      </c>
    </row>
    <row r="156" spans="4:6" ht="15.75" customHeight="1" x14ac:dyDescent="0.25">
      <c r="D156" t="s">
        <v>446</v>
      </c>
      <c r="E156" t="s">
        <v>530</v>
      </c>
      <c r="F156" t="s">
        <v>164</v>
      </c>
    </row>
    <row r="157" spans="4:6" ht="15.75" customHeight="1" x14ac:dyDescent="0.25">
      <c r="D157" t="s">
        <v>415</v>
      </c>
      <c r="E157" t="s">
        <v>530</v>
      </c>
      <c r="F157" t="s">
        <v>164</v>
      </c>
    </row>
    <row r="158" spans="4:6" ht="15.75" customHeight="1" x14ac:dyDescent="0.25">
      <c r="D158" t="s">
        <v>362</v>
      </c>
      <c r="E158" t="s">
        <v>531</v>
      </c>
      <c r="F158" t="s">
        <v>434</v>
      </c>
    </row>
    <row r="159" spans="4:6" ht="15.75" customHeight="1" x14ac:dyDescent="0.25">
      <c r="D159" t="s">
        <v>532</v>
      </c>
      <c r="E159" t="s">
        <v>533</v>
      </c>
      <c r="F159" t="s">
        <v>164</v>
      </c>
    </row>
    <row r="160" spans="4:6" ht="15.75" customHeight="1" x14ac:dyDescent="0.25">
      <c r="D160" t="s">
        <v>396</v>
      </c>
      <c r="E160" t="s">
        <v>534</v>
      </c>
      <c r="F160" t="s">
        <v>434</v>
      </c>
    </row>
    <row r="161" spans="4:6" ht="15.75" customHeight="1" x14ac:dyDescent="0.25">
      <c r="D161" t="s">
        <v>396</v>
      </c>
      <c r="E161" t="s">
        <v>535</v>
      </c>
      <c r="F161" t="s">
        <v>434</v>
      </c>
    </row>
    <row r="162" spans="4:6" ht="15.75" customHeight="1" x14ac:dyDescent="0.25">
      <c r="D162" t="s">
        <v>468</v>
      </c>
      <c r="E162" t="s">
        <v>536</v>
      </c>
      <c r="F162" t="s">
        <v>164</v>
      </c>
    </row>
    <row r="163" spans="4:6" ht="15.75" customHeight="1" x14ac:dyDescent="0.25">
      <c r="D163" t="s">
        <v>537</v>
      </c>
      <c r="E163" t="s">
        <v>538</v>
      </c>
      <c r="F163" t="s">
        <v>164</v>
      </c>
    </row>
    <row r="164" spans="4:6" ht="15.75" customHeight="1" x14ac:dyDescent="0.25">
      <c r="D164" t="s">
        <v>499</v>
      </c>
      <c r="E164" t="s">
        <v>539</v>
      </c>
      <c r="F164" t="s">
        <v>164</v>
      </c>
    </row>
    <row r="165" spans="4:6" ht="15.75" customHeight="1" x14ac:dyDescent="0.25">
      <c r="D165" t="s">
        <v>335</v>
      </c>
      <c r="E165" t="s">
        <v>540</v>
      </c>
      <c r="F165" t="s">
        <v>164</v>
      </c>
    </row>
    <row r="166" spans="4:6" ht="15.75" customHeight="1" x14ac:dyDescent="0.25">
      <c r="D166" t="s">
        <v>541</v>
      </c>
      <c r="E166" t="s">
        <v>542</v>
      </c>
      <c r="F166" t="s">
        <v>164</v>
      </c>
    </row>
    <row r="167" spans="4:6" ht="15.75" customHeight="1" x14ac:dyDescent="0.25">
      <c r="D167" t="s">
        <v>499</v>
      </c>
      <c r="E167" t="s">
        <v>543</v>
      </c>
      <c r="F167" t="s">
        <v>164</v>
      </c>
    </row>
    <row r="168" spans="4:6" ht="15.75" customHeight="1" x14ac:dyDescent="0.25">
      <c r="D168" t="s">
        <v>544</v>
      </c>
      <c r="E168" t="s">
        <v>545</v>
      </c>
      <c r="F168" t="s">
        <v>164</v>
      </c>
    </row>
    <row r="169" spans="4:6" ht="15.75" customHeight="1" x14ac:dyDescent="0.25">
      <c r="D169" t="s">
        <v>421</v>
      </c>
      <c r="E169" t="s">
        <v>546</v>
      </c>
      <c r="F169" t="s">
        <v>434</v>
      </c>
    </row>
    <row r="170" spans="4:6" ht="15.75" customHeight="1" x14ac:dyDescent="0.25">
      <c r="D170" t="s">
        <v>468</v>
      </c>
      <c r="E170" t="s">
        <v>547</v>
      </c>
      <c r="F170" t="s">
        <v>164</v>
      </c>
    </row>
    <row r="171" spans="4:6" ht="15.75" customHeight="1" x14ac:dyDescent="0.25">
      <c r="D171" t="s">
        <v>415</v>
      </c>
      <c r="E171" t="s">
        <v>548</v>
      </c>
      <c r="F171" t="s">
        <v>164</v>
      </c>
    </row>
    <row r="172" spans="4:6" ht="15.75" customHeight="1" x14ac:dyDescent="0.25">
      <c r="D172" t="s">
        <v>415</v>
      </c>
      <c r="E172" t="s">
        <v>549</v>
      </c>
      <c r="F172" t="s">
        <v>164</v>
      </c>
    </row>
    <row r="173" spans="4:6" ht="15.75" customHeight="1" x14ac:dyDescent="0.25">
      <c r="D173" t="s">
        <v>497</v>
      </c>
      <c r="E173" t="s">
        <v>550</v>
      </c>
      <c r="F173" t="s">
        <v>164</v>
      </c>
    </row>
    <row r="174" spans="4:6" ht="15.75" customHeight="1" x14ac:dyDescent="0.25">
      <c r="D174" t="s">
        <v>335</v>
      </c>
      <c r="E174" t="s">
        <v>551</v>
      </c>
      <c r="F174" t="s">
        <v>164</v>
      </c>
    </row>
    <row r="175" spans="4:6" ht="15.75" customHeight="1" x14ac:dyDescent="0.25">
      <c r="D175" t="s">
        <v>335</v>
      </c>
      <c r="E175" t="s">
        <v>552</v>
      </c>
      <c r="F175" t="s">
        <v>164</v>
      </c>
    </row>
    <row r="176" spans="4:6" ht="15.75" customHeight="1" x14ac:dyDescent="0.25">
      <c r="D176" t="s">
        <v>335</v>
      </c>
      <c r="E176" t="s">
        <v>553</v>
      </c>
      <c r="F176" t="s">
        <v>164</v>
      </c>
    </row>
    <row r="177" spans="4:6" ht="15.75" customHeight="1" x14ac:dyDescent="0.25">
      <c r="D177" t="s">
        <v>335</v>
      </c>
      <c r="E177" t="s">
        <v>554</v>
      </c>
      <c r="F177" t="s">
        <v>164</v>
      </c>
    </row>
    <row r="178" spans="4:6" ht="15.75" customHeight="1" x14ac:dyDescent="0.25">
      <c r="D178" t="s">
        <v>415</v>
      </c>
      <c r="E178" t="s">
        <v>555</v>
      </c>
      <c r="F178" t="s">
        <v>164</v>
      </c>
    </row>
    <row r="179" spans="4:6" ht="15.75" customHeight="1" x14ac:dyDescent="0.35">
      <c r="D179" s="13"/>
      <c r="E179" s="13"/>
      <c r="F179" s="13"/>
    </row>
    <row r="180" spans="4:6" ht="15.75" customHeight="1" x14ac:dyDescent="0.35">
      <c r="D180" s="13"/>
      <c r="E180" s="13"/>
      <c r="F180" s="13"/>
    </row>
    <row r="181" spans="4:6" ht="15.75" customHeight="1" x14ac:dyDescent="0.35">
      <c r="D181" s="13"/>
      <c r="E181" s="13"/>
      <c r="F181" s="13"/>
    </row>
    <row r="182" spans="4:6" ht="15.75" customHeight="1" x14ac:dyDescent="0.35">
      <c r="D182" s="13"/>
      <c r="E182" s="13"/>
      <c r="F182" s="13"/>
    </row>
    <row r="183" spans="4:6" ht="15.75" customHeight="1" x14ac:dyDescent="0.35">
      <c r="D183" s="13"/>
      <c r="E183" s="13"/>
      <c r="F183" s="13"/>
    </row>
    <row r="184" spans="4:6" ht="15.75" customHeight="1" x14ac:dyDescent="0.35">
      <c r="D184" s="13"/>
      <c r="E184" s="13"/>
      <c r="F184" s="13"/>
    </row>
    <row r="185" spans="4:6" ht="15.75" customHeight="1" x14ac:dyDescent="0.35">
      <c r="D185" s="13"/>
      <c r="E185" s="13"/>
      <c r="F185" s="13"/>
    </row>
    <row r="186" spans="4:6" ht="15.75" customHeight="1" x14ac:dyDescent="0.35">
      <c r="D186" s="13"/>
      <c r="E186" s="13"/>
      <c r="F186" s="13"/>
    </row>
    <row r="187" spans="4:6" ht="15.75" customHeight="1" x14ac:dyDescent="0.35">
      <c r="D187" s="13"/>
      <c r="E187" s="13"/>
      <c r="F187" s="13"/>
    </row>
    <row r="188" spans="4:6" ht="15.75" customHeight="1" x14ac:dyDescent="0.35">
      <c r="D188" s="13"/>
      <c r="E188" s="13"/>
      <c r="F188" s="13"/>
    </row>
    <row r="189" spans="4:6" ht="15.75" customHeight="1" x14ac:dyDescent="0.35">
      <c r="D189" s="13"/>
      <c r="E189" s="13"/>
      <c r="F189" s="13"/>
    </row>
    <row r="190" spans="4:6" ht="15.75" customHeight="1" x14ac:dyDescent="0.35">
      <c r="D190" s="13"/>
      <c r="E190" s="13"/>
      <c r="F190" s="13"/>
    </row>
    <row r="191" spans="4:6" ht="15.75" customHeight="1" x14ac:dyDescent="0.35">
      <c r="D191" s="13"/>
      <c r="E191" s="13"/>
      <c r="F191" s="13"/>
    </row>
    <row r="192" spans="4:6" ht="15.75" customHeight="1" x14ac:dyDescent="0.35">
      <c r="D192" s="13"/>
      <c r="E192" s="13"/>
      <c r="F192" s="13"/>
    </row>
    <row r="193" spans="4:6" ht="15.75" customHeight="1" x14ac:dyDescent="0.35">
      <c r="D193" s="13"/>
      <c r="E193" s="13"/>
      <c r="F193" s="13"/>
    </row>
    <row r="194" spans="4:6" ht="15.75" customHeight="1" x14ac:dyDescent="0.35">
      <c r="D194" s="13"/>
      <c r="E194" s="13"/>
      <c r="F194" s="13"/>
    </row>
    <row r="195" spans="4:6" ht="15.75" customHeight="1" x14ac:dyDescent="0.35">
      <c r="D195" s="13"/>
      <c r="E195" s="13"/>
      <c r="F195" s="13"/>
    </row>
    <row r="196" spans="4:6" ht="15.75" customHeight="1" x14ac:dyDescent="0.35">
      <c r="D196" s="13"/>
      <c r="E196" s="13"/>
      <c r="F196" s="13"/>
    </row>
    <row r="197" spans="4:6" ht="15.75" customHeight="1" x14ac:dyDescent="0.35">
      <c r="D197" s="13"/>
      <c r="E197" s="13"/>
      <c r="F197" s="13"/>
    </row>
    <row r="198" spans="4:6" ht="15.75" customHeight="1" x14ac:dyDescent="0.35">
      <c r="D198" s="13"/>
      <c r="E198" s="13"/>
      <c r="F198" s="13"/>
    </row>
    <row r="199" spans="4:6" ht="15.75" customHeight="1" x14ac:dyDescent="0.35">
      <c r="D199" s="13"/>
      <c r="E199" s="13"/>
      <c r="F199" s="13"/>
    </row>
    <row r="200" spans="4:6" ht="15.75" customHeight="1" x14ac:dyDescent="0.35">
      <c r="D200" s="13"/>
      <c r="E200" s="13"/>
      <c r="F200" s="13"/>
    </row>
    <row r="201" spans="4:6" ht="15.75" customHeight="1" x14ac:dyDescent="0.35">
      <c r="D201" s="13"/>
      <c r="E201" s="13"/>
      <c r="F201" s="13"/>
    </row>
    <row r="202" spans="4:6" ht="15.75" customHeight="1" x14ac:dyDescent="0.35">
      <c r="D202" s="13"/>
      <c r="E202" s="13"/>
      <c r="F202" s="13"/>
    </row>
    <row r="203" spans="4:6" ht="15.75" customHeight="1" x14ac:dyDescent="0.35">
      <c r="D203" s="13"/>
      <c r="E203" s="13"/>
      <c r="F203" s="13"/>
    </row>
    <row r="204" spans="4:6" ht="15.75" customHeight="1" x14ac:dyDescent="0.35">
      <c r="D204" s="13"/>
      <c r="E204" s="13"/>
      <c r="F204" s="13"/>
    </row>
    <row r="205" spans="4:6" ht="15.75" customHeight="1" x14ac:dyDescent="0.35">
      <c r="D205" s="13"/>
      <c r="E205" s="13"/>
      <c r="F205" s="13"/>
    </row>
    <row r="206" spans="4:6" ht="15.75" customHeight="1" x14ac:dyDescent="0.35">
      <c r="D206" s="13"/>
      <c r="E206" s="13"/>
      <c r="F206" s="13"/>
    </row>
    <row r="207" spans="4:6" ht="15.75" customHeight="1" x14ac:dyDescent="0.35">
      <c r="D207" s="13"/>
      <c r="E207" s="13"/>
      <c r="F207" s="13"/>
    </row>
    <row r="208" spans="4:6" ht="15.75" customHeight="1" x14ac:dyDescent="0.35">
      <c r="D208" s="13"/>
      <c r="E208" s="13"/>
      <c r="F208" s="13"/>
    </row>
    <row r="209" spans="4:6" ht="15.75" customHeight="1" x14ac:dyDescent="0.35">
      <c r="D209" s="13"/>
      <c r="E209" s="13"/>
      <c r="F209" s="13"/>
    </row>
    <row r="210" spans="4:6" ht="15.75" customHeight="1" x14ac:dyDescent="0.35">
      <c r="D210" s="13"/>
      <c r="E210" s="13"/>
      <c r="F210" s="13"/>
    </row>
    <row r="211" spans="4:6" ht="15.75" customHeight="1" x14ac:dyDescent="0.35">
      <c r="D211" s="13"/>
      <c r="E211" s="13"/>
      <c r="F211" s="13"/>
    </row>
    <row r="212" spans="4:6" ht="15.75" customHeight="1" x14ac:dyDescent="0.35">
      <c r="D212" s="13"/>
      <c r="E212" s="13"/>
      <c r="F212" s="13"/>
    </row>
    <row r="213" spans="4:6" ht="15.75" customHeight="1" x14ac:dyDescent="0.35">
      <c r="D213" s="13"/>
      <c r="E213" s="13"/>
      <c r="F213" s="13"/>
    </row>
    <row r="214" spans="4:6" ht="15.75" customHeight="1" x14ac:dyDescent="0.35">
      <c r="D214" s="13"/>
      <c r="E214" s="13"/>
      <c r="F214" s="13"/>
    </row>
    <row r="215" spans="4:6" ht="15.75" customHeight="1" x14ac:dyDescent="0.35">
      <c r="D215" s="13"/>
      <c r="E215" s="13"/>
      <c r="F215" s="13"/>
    </row>
    <row r="216" spans="4:6" ht="15.75" customHeight="1" x14ac:dyDescent="0.35">
      <c r="D216" s="13"/>
      <c r="E216" s="13"/>
      <c r="F216" s="13"/>
    </row>
    <row r="217" spans="4:6" ht="15.75" customHeight="1" x14ac:dyDescent="0.35">
      <c r="D217" s="13"/>
      <c r="E217" s="13"/>
      <c r="F217" s="13"/>
    </row>
    <row r="218" spans="4:6" ht="15.75" customHeight="1" x14ac:dyDescent="0.35">
      <c r="D218" s="13"/>
      <c r="E218" s="13"/>
      <c r="F218" s="13"/>
    </row>
    <row r="219" spans="4:6" ht="15.75" customHeight="1" x14ac:dyDescent="0.35">
      <c r="D219" s="13"/>
      <c r="E219" s="13"/>
      <c r="F219" s="13"/>
    </row>
    <row r="220" spans="4:6" ht="15.75" customHeight="1" x14ac:dyDescent="0.35">
      <c r="D220" s="13"/>
      <c r="E220" s="13"/>
      <c r="F220" s="13"/>
    </row>
    <row r="221" spans="4:6" ht="15.75" customHeight="1" x14ac:dyDescent="0.35">
      <c r="D221" s="13"/>
      <c r="E221" s="13"/>
      <c r="F221" s="13"/>
    </row>
    <row r="222" spans="4:6" ht="15.75" customHeight="1" x14ac:dyDescent="0.35">
      <c r="D222" s="13"/>
      <c r="E222" s="13"/>
      <c r="F222" s="13"/>
    </row>
    <row r="223" spans="4:6" ht="15.75" customHeight="1" x14ac:dyDescent="0.35">
      <c r="D223" s="13"/>
      <c r="E223" s="13"/>
      <c r="F223" s="13"/>
    </row>
    <row r="224" spans="4:6" ht="15.75" customHeight="1" x14ac:dyDescent="0.35">
      <c r="D224" s="13"/>
      <c r="E224" s="13"/>
      <c r="F224" s="13"/>
    </row>
    <row r="225" spans="4:6" ht="15.75" customHeight="1" x14ac:dyDescent="0.35">
      <c r="D225" s="13"/>
      <c r="E225" s="13"/>
      <c r="F225" s="13"/>
    </row>
    <row r="226" spans="4:6" ht="15.75" customHeight="1" x14ac:dyDescent="0.35">
      <c r="D226" s="13"/>
      <c r="E226" s="13"/>
      <c r="F226" s="13"/>
    </row>
    <row r="227" spans="4:6" ht="15.75" customHeight="1" x14ac:dyDescent="0.35">
      <c r="D227" s="13"/>
      <c r="E227" s="13"/>
      <c r="F227" s="13"/>
    </row>
    <row r="228" spans="4:6" ht="15.75" customHeight="1" x14ac:dyDescent="0.35">
      <c r="D228" s="13"/>
      <c r="E228" s="13"/>
      <c r="F228" s="13"/>
    </row>
    <row r="229" spans="4:6" ht="15.75" customHeight="1" x14ac:dyDescent="0.35">
      <c r="D229" s="13"/>
      <c r="E229" s="13"/>
      <c r="F229" s="13"/>
    </row>
    <row r="230" spans="4:6" ht="15.75" customHeight="1" x14ac:dyDescent="0.35">
      <c r="D230" s="13"/>
      <c r="E230" s="13"/>
      <c r="F230" s="13"/>
    </row>
    <row r="231" spans="4:6" ht="15.75" customHeight="1" x14ac:dyDescent="0.35">
      <c r="D231" s="13"/>
      <c r="E231" s="13"/>
      <c r="F231" s="13"/>
    </row>
    <row r="232" spans="4:6" ht="15.75" customHeight="1" x14ac:dyDescent="0.35">
      <c r="D232" s="13"/>
      <c r="E232" s="13"/>
      <c r="F232" s="13"/>
    </row>
    <row r="233" spans="4:6" ht="15.75" customHeight="1" x14ac:dyDescent="0.35">
      <c r="D233" s="13"/>
      <c r="E233" s="13"/>
      <c r="F233" s="13"/>
    </row>
    <row r="234" spans="4:6" ht="15.75" customHeight="1" x14ac:dyDescent="0.35">
      <c r="D234" s="13"/>
      <c r="E234" s="13"/>
      <c r="F234" s="13"/>
    </row>
    <row r="235" spans="4:6" ht="15.75" customHeight="1" x14ac:dyDescent="0.35">
      <c r="D235" s="13"/>
      <c r="E235" s="13"/>
      <c r="F235" s="13"/>
    </row>
    <row r="236" spans="4:6" ht="15.75" customHeight="1" x14ac:dyDescent="0.35">
      <c r="D236" s="13"/>
      <c r="E236" s="13"/>
      <c r="F236" s="13"/>
    </row>
    <row r="237" spans="4:6" ht="15.75" customHeight="1" x14ac:dyDescent="0.35">
      <c r="D237" s="13"/>
      <c r="E237" s="13"/>
      <c r="F237" s="13"/>
    </row>
    <row r="238" spans="4:6" ht="15.75" customHeight="1" x14ac:dyDescent="0.35">
      <c r="D238" s="13"/>
      <c r="E238" s="13"/>
      <c r="F238" s="13"/>
    </row>
    <row r="239" spans="4:6" ht="15.75" customHeight="1" x14ac:dyDescent="0.35">
      <c r="D239" s="13"/>
      <c r="E239" s="13"/>
      <c r="F239" s="13"/>
    </row>
    <row r="240" spans="4:6" ht="15.75" customHeight="1" x14ac:dyDescent="0.35">
      <c r="D240" s="13"/>
      <c r="E240" s="13"/>
      <c r="F240" s="13"/>
    </row>
    <row r="241" spans="4:6" ht="15.75" customHeight="1" x14ac:dyDescent="0.35">
      <c r="D241" s="13"/>
      <c r="E241" s="13"/>
      <c r="F241" s="13"/>
    </row>
    <row r="242" spans="4:6" ht="15.75" customHeight="1" x14ac:dyDescent="0.35">
      <c r="D242" s="13"/>
      <c r="E242" s="13"/>
      <c r="F242" s="13"/>
    </row>
    <row r="243" spans="4:6" ht="15.75" customHeight="1" x14ac:dyDescent="0.35">
      <c r="D243" s="13"/>
      <c r="E243" s="13"/>
      <c r="F243" s="13"/>
    </row>
    <row r="244" spans="4:6" ht="15.75" customHeight="1" x14ac:dyDescent="0.35">
      <c r="D244" s="13"/>
      <c r="E244" s="13"/>
      <c r="F244" s="13"/>
    </row>
    <row r="245" spans="4:6" ht="15.75" customHeight="1" x14ac:dyDescent="0.35">
      <c r="D245" s="13"/>
      <c r="E245" s="13"/>
      <c r="F245" s="13"/>
    </row>
    <row r="246" spans="4:6" ht="15.75" customHeight="1" x14ac:dyDescent="0.35">
      <c r="D246" s="13"/>
      <c r="E246" s="13"/>
      <c r="F246" s="13"/>
    </row>
    <row r="247" spans="4:6" ht="15.75" customHeight="1" x14ac:dyDescent="0.35">
      <c r="D247" s="13"/>
      <c r="E247" s="13"/>
      <c r="F247" s="13"/>
    </row>
    <row r="248" spans="4:6" ht="15.75" customHeight="1" x14ac:dyDescent="0.35">
      <c r="D248" s="13"/>
      <c r="E248" s="13"/>
      <c r="F248" s="13"/>
    </row>
    <row r="249" spans="4:6" ht="15.75" customHeight="1" x14ac:dyDescent="0.35">
      <c r="D249" s="13"/>
      <c r="E249" s="13"/>
      <c r="F249" s="13"/>
    </row>
    <row r="250" spans="4:6" ht="15.75" customHeight="1" x14ac:dyDescent="0.35">
      <c r="D250" s="13"/>
      <c r="E250" s="13"/>
      <c r="F250" s="13"/>
    </row>
    <row r="251" spans="4:6" ht="15.75" customHeight="1" x14ac:dyDescent="0.35">
      <c r="D251" s="13"/>
      <c r="E251" s="13"/>
      <c r="F251" s="13"/>
    </row>
    <row r="252" spans="4:6" ht="15.75" customHeight="1" x14ac:dyDescent="0.35">
      <c r="D252" s="13"/>
      <c r="E252" s="13"/>
      <c r="F252" s="13"/>
    </row>
    <row r="253" spans="4:6" ht="15.75" customHeight="1" x14ac:dyDescent="0.35">
      <c r="D253" s="13"/>
      <c r="E253" s="13"/>
      <c r="F253" s="13"/>
    </row>
    <row r="254" spans="4:6" ht="15.75" customHeight="1" x14ac:dyDescent="0.35">
      <c r="D254" s="13"/>
      <c r="E254" s="13"/>
      <c r="F254" s="13"/>
    </row>
    <row r="255" spans="4:6" ht="15.75" customHeight="1" x14ac:dyDescent="0.35">
      <c r="D255" s="13"/>
      <c r="E255" s="13"/>
      <c r="F255" s="13"/>
    </row>
    <row r="256" spans="4:6" ht="15.75" customHeight="1" x14ac:dyDescent="0.35">
      <c r="D256" s="13"/>
      <c r="E256" s="13"/>
      <c r="F256" s="13"/>
    </row>
    <row r="257" spans="4:6" ht="15.75" customHeight="1" x14ac:dyDescent="0.35">
      <c r="D257" s="13"/>
      <c r="E257" s="13"/>
      <c r="F257" s="13"/>
    </row>
    <row r="258" spans="4:6" ht="15.75" customHeight="1" x14ac:dyDescent="0.35">
      <c r="D258" s="13"/>
      <c r="E258" s="13"/>
      <c r="F258" s="13"/>
    </row>
    <row r="259" spans="4:6" ht="15.75" customHeight="1" x14ac:dyDescent="0.35">
      <c r="D259" s="13"/>
      <c r="E259" s="13"/>
      <c r="F259" s="13"/>
    </row>
    <row r="260" spans="4:6" ht="15.75" customHeight="1" x14ac:dyDescent="0.35">
      <c r="D260" s="13"/>
      <c r="E260" s="13"/>
      <c r="F260" s="13"/>
    </row>
    <row r="261" spans="4:6" ht="15.75" customHeight="1" x14ac:dyDescent="0.35">
      <c r="D261" s="13"/>
      <c r="E261" s="13"/>
      <c r="F261" s="13"/>
    </row>
    <row r="262" spans="4:6" ht="15.75" customHeight="1" x14ac:dyDescent="0.35">
      <c r="D262" s="13"/>
      <c r="E262" s="13"/>
      <c r="F262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949E6-74FB-458F-A5C4-BE8C031885BD}">
  <dimension ref="B6:G60"/>
  <sheetViews>
    <sheetView workbookViewId="0">
      <selection activeCell="B59" sqref="B59"/>
    </sheetView>
  </sheetViews>
  <sheetFormatPr defaultColWidth="9.1796875" defaultRowHeight="12.5" x14ac:dyDescent="0.25"/>
  <cols>
    <col min="1" max="1" width="9.1796875" style="14"/>
    <col min="2" max="2" width="33.54296875" style="14" bestFit="1" customWidth="1"/>
    <col min="3" max="3" width="12.08984375" style="64" customWidth="1"/>
    <col min="4" max="16384" width="9.1796875" style="14"/>
  </cols>
  <sheetData>
    <row r="6" spans="2:4" ht="14.5" x14ac:dyDescent="0.25">
      <c r="B6" s="65" t="s">
        <v>556</v>
      </c>
      <c r="C6" s="64" t="s">
        <v>557</v>
      </c>
    </row>
    <row r="7" spans="2:4" ht="14.5" x14ac:dyDescent="0.25">
      <c r="B7" s="66" t="s">
        <v>558</v>
      </c>
    </row>
    <row r="8" spans="2:4" ht="14.5" x14ac:dyDescent="0.25">
      <c r="B8" s="66" t="s">
        <v>559</v>
      </c>
      <c r="C8" s="64">
        <v>0.8</v>
      </c>
    </row>
    <row r="9" spans="2:4" ht="14.5" x14ac:dyDescent="0.25">
      <c r="B9" s="66" t="s">
        <v>560</v>
      </c>
      <c r="C9" s="64">
        <v>1</v>
      </c>
    </row>
    <row r="10" spans="2:4" ht="14.5" x14ac:dyDescent="0.25">
      <c r="B10" s="66" t="s">
        <v>561</v>
      </c>
      <c r="C10" s="67"/>
    </row>
    <row r="13" spans="2:4" ht="14.5" x14ac:dyDescent="0.25">
      <c r="B13" s="65" t="s">
        <v>562</v>
      </c>
    </row>
    <row r="14" spans="2:4" ht="14.5" x14ac:dyDescent="0.25">
      <c r="B14" s="66" t="s">
        <v>558</v>
      </c>
    </row>
    <row r="15" spans="2:4" ht="14.5" x14ac:dyDescent="0.25">
      <c r="B15" s="66" t="s">
        <v>563</v>
      </c>
      <c r="C15" s="64">
        <v>0.42799999999999999</v>
      </c>
      <c r="D15" s="64"/>
    </row>
    <row r="16" spans="2:4" ht="14.5" x14ac:dyDescent="0.25">
      <c r="B16" s="66" t="s">
        <v>564</v>
      </c>
      <c r="C16" s="64">
        <v>13.289400000000001</v>
      </c>
    </row>
    <row r="17" spans="2:7" ht="14.5" x14ac:dyDescent="0.25">
      <c r="B17" s="66" t="s">
        <v>565</v>
      </c>
      <c r="C17" s="64">
        <v>19.388400000000001</v>
      </c>
    </row>
    <row r="18" spans="2:7" ht="14.5" x14ac:dyDescent="0.35">
      <c r="B18" s="68" t="s">
        <v>566</v>
      </c>
      <c r="C18" s="64">
        <v>3</v>
      </c>
    </row>
    <row r="20" spans="2:7" ht="14" x14ac:dyDescent="0.3">
      <c r="C20" s="69"/>
    </row>
    <row r="21" spans="2:7" x14ac:dyDescent="0.25">
      <c r="C21" s="31"/>
    </row>
    <row r="23" spans="2:7" x14ac:dyDescent="0.25">
      <c r="B23" s="14" t="s">
        <v>569</v>
      </c>
      <c r="C23" s="131" t="s">
        <v>45</v>
      </c>
      <c r="D23" s="131" t="s">
        <v>46</v>
      </c>
      <c r="E23" s="131" t="s">
        <v>47</v>
      </c>
      <c r="F23" s="131" t="s">
        <v>48</v>
      </c>
      <c r="G23" s="131" t="s">
        <v>605</v>
      </c>
    </row>
    <row r="24" spans="2:7" x14ac:dyDescent="0.25">
      <c r="B24" s="14">
        <v>1</v>
      </c>
      <c r="C24" s="132">
        <v>0.49</v>
      </c>
      <c r="D24" s="132">
        <v>3</v>
      </c>
      <c r="E24" s="132">
        <v>0.8</v>
      </c>
      <c r="F24" s="132">
        <v>1</v>
      </c>
      <c r="G24" s="132">
        <f>+F24+E24+D24+C24</f>
        <v>5.29</v>
      </c>
    </row>
    <row r="25" spans="2:7" x14ac:dyDescent="0.25">
      <c r="B25" s="14">
        <v>2</v>
      </c>
      <c r="C25" s="132">
        <v>0.84</v>
      </c>
      <c r="D25" s="132">
        <v>3</v>
      </c>
      <c r="E25" s="132">
        <v>1.6</v>
      </c>
      <c r="F25" s="132">
        <v>1</v>
      </c>
      <c r="G25" s="132">
        <f t="shared" ref="G25:G57" si="0">+F25+E25+D25+C25</f>
        <v>6.4399999999999995</v>
      </c>
    </row>
    <row r="26" spans="2:7" x14ac:dyDescent="0.25">
      <c r="B26" s="14">
        <v>3</v>
      </c>
      <c r="C26" s="132">
        <v>1.18</v>
      </c>
      <c r="D26" s="132">
        <v>3</v>
      </c>
      <c r="E26" s="132">
        <v>2.4</v>
      </c>
      <c r="F26" s="132">
        <v>1</v>
      </c>
      <c r="G26" s="132">
        <f t="shared" si="0"/>
        <v>7.58</v>
      </c>
    </row>
    <row r="27" spans="2:7" x14ac:dyDescent="0.25">
      <c r="B27" s="14">
        <v>4</v>
      </c>
      <c r="C27" s="132">
        <v>1.51</v>
      </c>
      <c r="D27" s="132">
        <v>3</v>
      </c>
      <c r="E27" s="132">
        <v>3.2</v>
      </c>
      <c r="F27" s="132">
        <v>1</v>
      </c>
      <c r="G27" s="132">
        <f t="shared" si="0"/>
        <v>8.7100000000000009</v>
      </c>
    </row>
    <row r="28" spans="2:7" x14ac:dyDescent="0.25">
      <c r="B28" s="14">
        <v>5</v>
      </c>
      <c r="C28" s="132">
        <v>1.84</v>
      </c>
      <c r="D28" s="132">
        <v>3</v>
      </c>
      <c r="E28" s="132">
        <v>4</v>
      </c>
      <c r="F28" s="132">
        <v>1</v>
      </c>
      <c r="G28" s="132">
        <f t="shared" si="0"/>
        <v>9.84</v>
      </c>
    </row>
    <row r="29" spans="2:7" x14ac:dyDescent="0.25">
      <c r="B29" s="14">
        <v>6</v>
      </c>
      <c r="C29" s="132">
        <v>2.1800000000000002</v>
      </c>
      <c r="D29" s="132">
        <v>3</v>
      </c>
      <c r="E29" s="132">
        <v>4.8</v>
      </c>
      <c r="F29" s="132">
        <v>1</v>
      </c>
      <c r="G29" s="132">
        <f t="shared" si="0"/>
        <v>10.98</v>
      </c>
    </row>
    <row r="30" spans="2:7" x14ac:dyDescent="0.25">
      <c r="B30" s="14">
        <v>7</v>
      </c>
      <c r="C30" s="132">
        <v>2.5099999999999998</v>
      </c>
      <c r="D30" s="132">
        <v>3</v>
      </c>
      <c r="E30" s="132">
        <v>5.6</v>
      </c>
      <c r="F30" s="132">
        <v>1</v>
      </c>
      <c r="G30" s="132">
        <f t="shared" si="0"/>
        <v>12.11</v>
      </c>
    </row>
    <row r="31" spans="2:7" x14ac:dyDescent="0.25">
      <c r="B31" s="14">
        <v>8</v>
      </c>
      <c r="C31" s="132">
        <v>2.85</v>
      </c>
      <c r="D31" s="132">
        <v>3</v>
      </c>
      <c r="E31" s="132">
        <v>6.4</v>
      </c>
      <c r="F31" s="132">
        <v>1</v>
      </c>
      <c r="G31" s="132">
        <f t="shared" si="0"/>
        <v>13.25</v>
      </c>
    </row>
    <row r="32" spans="2:7" x14ac:dyDescent="0.25">
      <c r="B32" s="14">
        <v>9</v>
      </c>
      <c r="C32" s="132">
        <v>3.18</v>
      </c>
      <c r="D32" s="132">
        <v>3</v>
      </c>
      <c r="E32" s="132">
        <v>7.2</v>
      </c>
      <c r="F32" s="132">
        <v>1</v>
      </c>
      <c r="G32" s="132">
        <f t="shared" si="0"/>
        <v>14.379999999999999</v>
      </c>
    </row>
    <row r="33" spans="2:7" x14ac:dyDescent="0.25">
      <c r="B33" s="14">
        <v>10</v>
      </c>
      <c r="C33" s="132">
        <v>3.36</v>
      </c>
      <c r="D33" s="132">
        <v>3</v>
      </c>
      <c r="E33" s="132">
        <v>8</v>
      </c>
      <c r="F33" s="132">
        <v>1</v>
      </c>
      <c r="G33" s="132">
        <f t="shared" si="0"/>
        <v>15.36</v>
      </c>
    </row>
    <row r="34" spans="2:7" x14ac:dyDescent="0.25">
      <c r="B34" s="14">
        <v>11</v>
      </c>
      <c r="C34" s="132">
        <v>3.52</v>
      </c>
      <c r="D34" s="132">
        <v>3</v>
      </c>
      <c r="E34" s="132">
        <v>8.8000000000000007</v>
      </c>
      <c r="F34" s="132">
        <v>1</v>
      </c>
      <c r="G34" s="132">
        <f t="shared" si="0"/>
        <v>16.32</v>
      </c>
    </row>
    <row r="35" spans="2:7" x14ac:dyDescent="0.25">
      <c r="B35" s="14">
        <v>12</v>
      </c>
      <c r="C35" s="132">
        <v>3.69</v>
      </c>
      <c r="D35" s="132">
        <v>3</v>
      </c>
      <c r="E35" s="132">
        <v>9.6</v>
      </c>
      <c r="F35" s="132">
        <v>1</v>
      </c>
      <c r="G35" s="132">
        <f t="shared" si="0"/>
        <v>17.29</v>
      </c>
    </row>
    <row r="36" spans="2:7" x14ac:dyDescent="0.25">
      <c r="B36" s="14">
        <v>13</v>
      </c>
      <c r="C36" s="132">
        <v>3.85</v>
      </c>
      <c r="D36" s="132">
        <v>3</v>
      </c>
      <c r="E36" s="132">
        <v>10.4</v>
      </c>
      <c r="F36" s="132">
        <v>1</v>
      </c>
      <c r="G36" s="132">
        <f t="shared" si="0"/>
        <v>18.25</v>
      </c>
    </row>
    <row r="37" spans="2:7" x14ac:dyDescent="0.25">
      <c r="B37" s="14">
        <v>14</v>
      </c>
      <c r="C37" s="132">
        <v>4.0199999999999996</v>
      </c>
      <c r="D37" s="132">
        <v>3</v>
      </c>
      <c r="E37" s="132">
        <v>11.2</v>
      </c>
      <c r="F37" s="132">
        <v>1</v>
      </c>
      <c r="G37" s="132">
        <f t="shared" si="0"/>
        <v>19.22</v>
      </c>
    </row>
    <row r="38" spans="2:7" x14ac:dyDescent="0.25">
      <c r="B38" s="14">
        <v>15</v>
      </c>
      <c r="C38" s="132">
        <v>4.1900000000000004</v>
      </c>
      <c r="D38" s="132">
        <v>3</v>
      </c>
      <c r="E38" s="132">
        <v>12</v>
      </c>
      <c r="F38" s="132">
        <v>1</v>
      </c>
      <c r="G38" s="132">
        <f t="shared" si="0"/>
        <v>20.190000000000001</v>
      </c>
    </row>
    <row r="39" spans="2:7" x14ac:dyDescent="0.25">
      <c r="B39" s="14">
        <v>16</v>
      </c>
      <c r="C39" s="132">
        <v>4.3600000000000003</v>
      </c>
      <c r="D39" s="132">
        <v>3</v>
      </c>
      <c r="E39" s="132">
        <v>12.8</v>
      </c>
      <c r="F39" s="132">
        <v>1</v>
      </c>
      <c r="G39" s="132">
        <f t="shared" si="0"/>
        <v>21.16</v>
      </c>
    </row>
    <row r="40" spans="2:7" x14ac:dyDescent="0.25">
      <c r="B40" s="14">
        <v>17</v>
      </c>
      <c r="C40" s="132">
        <v>4.53</v>
      </c>
      <c r="D40" s="132">
        <v>3</v>
      </c>
      <c r="E40" s="132">
        <v>13.6</v>
      </c>
      <c r="F40" s="132">
        <v>1</v>
      </c>
      <c r="G40" s="132">
        <f t="shared" si="0"/>
        <v>22.130000000000003</v>
      </c>
    </row>
    <row r="41" spans="2:7" x14ac:dyDescent="0.25">
      <c r="B41" s="14">
        <v>18</v>
      </c>
      <c r="C41" s="132">
        <v>4.7</v>
      </c>
      <c r="D41" s="132">
        <v>3</v>
      </c>
      <c r="E41" s="132">
        <v>14.4</v>
      </c>
      <c r="F41" s="132">
        <v>1</v>
      </c>
      <c r="G41" s="132">
        <f t="shared" si="0"/>
        <v>23.099999999999998</v>
      </c>
    </row>
    <row r="42" spans="2:7" x14ac:dyDescent="0.25">
      <c r="B42" s="14">
        <v>19</v>
      </c>
      <c r="C42" s="132">
        <v>4.8600000000000003</v>
      </c>
      <c r="D42" s="132">
        <v>3</v>
      </c>
      <c r="E42" s="132">
        <v>15.2</v>
      </c>
      <c r="F42" s="132">
        <v>1</v>
      </c>
      <c r="G42" s="132">
        <f t="shared" si="0"/>
        <v>24.06</v>
      </c>
    </row>
    <row r="43" spans="2:7" x14ac:dyDescent="0.25">
      <c r="B43" s="14">
        <v>20</v>
      </c>
      <c r="C43" s="132">
        <v>5.03</v>
      </c>
      <c r="D43" s="132">
        <v>3</v>
      </c>
      <c r="E43" s="132">
        <v>16</v>
      </c>
      <c r="F43" s="132">
        <v>1</v>
      </c>
      <c r="G43" s="132">
        <f t="shared" si="0"/>
        <v>25.03</v>
      </c>
    </row>
    <row r="44" spans="2:7" x14ac:dyDescent="0.25">
      <c r="B44" s="14">
        <v>21</v>
      </c>
      <c r="C44" s="132">
        <v>5.19</v>
      </c>
      <c r="D44" s="132">
        <v>3</v>
      </c>
      <c r="E44" s="132">
        <v>16.8</v>
      </c>
      <c r="F44" s="132">
        <v>1</v>
      </c>
      <c r="G44" s="132">
        <f t="shared" si="0"/>
        <v>25.990000000000002</v>
      </c>
    </row>
    <row r="45" spans="2:7" x14ac:dyDescent="0.25">
      <c r="B45" s="14">
        <v>22</v>
      </c>
      <c r="C45" s="132">
        <v>5.36</v>
      </c>
      <c r="D45" s="132">
        <v>3</v>
      </c>
      <c r="E45" s="132">
        <v>17.600000000000001</v>
      </c>
      <c r="F45" s="132">
        <v>1</v>
      </c>
      <c r="G45" s="132">
        <f t="shared" si="0"/>
        <v>26.96</v>
      </c>
    </row>
    <row r="46" spans="2:7" x14ac:dyDescent="0.25">
      <c r="B46" s="14">
        <v>23</v>
      </c>
      <c r="C46" s="132">
        <v>5.54</v>
      </c>
      <c r="D46" s="132">
        <v>3</v>
      </c>
      <c r="E46" s="132">
        <v>18.399999999999999</v>
      </c>
      <c r="F46" s="132">
        <v>1</v>
      </c>
      <c r="G46" s="132">
        <f t="shared" si="0"/>
        <v>27.939999999999998</v>
      </c>
    </row>
    <row r="47" spans="2:7" x14ac:dyDescent="0.25">
      <c r="B47" s="14">
        <v>24</v>
      </c>
      <c r="C47" s="132">
        <v>5.7</v>
      </c>
      <c r="D47" s="132">
        <v>3</v>
      </c>
      <c r="E47" s="132">
        <v>19.2</v>
      </c>
      <c r="F47" s="132">
        <v>1</v>
      </c>
      <c r="G47" s="132">
        <f t="shared" si="0"/>
        <v>28.9</v>
      </c>
    </row>
    <row r="48" spans="2:7" x14ac:dyDescent="0.25">
      <c r="B48" s="14">
        <v>25</v>
      </c>
      <c r="C48" s="132">
        <v>5.87</v>
      </c>
      <c r="D48" s="132">
        <v>3</v>
      </c>
      <c r="E48" s="132">
        <v>20</v>
      </c>
      <c r="F48" s="132">
        <v>1</v>
      </c>
      <c r="G48" s="132">
        <f t="shared" si="0"/>
        <v>29.87</v>
      </c>
    </row>
    <row r="49" spans="2:7" x14ac:dyDescent="0.25">
      <c r="B49" s="14">
        <v>26</v>
      </c>
      <c r="C49" s="132">
        <v>6.04</v>
      </c>
      <c r="D49" s="132">
        <v>3</v>
      </c>
      <c r="E49" s="132">
        <v>20.8</v>
      </c>
      <c r="F49" s="132">
        <v>1</v>
      </c>
      <c r="G49" s="132">
        <f t="shared" si="0"/>
        <v>30.84</v>
      </c>
    </row>
    <row r="50" spans="2:7" x14ac:dyDescent="0.25">
      <c r="B50" s="14">
        <v>27</v>
      </c>
      <c r="C50" s="132">
        <v>13.41</v>
      </c>
      <c r="D50" s="132">
        <v>3</v>
      </c>
      <c r="E50" s="132">
        <v>0</v>
      </c>
      <c r="F50" s="132">
        <v>0</v>
      </c>
      <c r="G50" s="132">
        <f t="shared" si="0"/>
        <v>16.41</v>
      </c>
    </row>
    <row r="51" spans="2:7" x14ac:dyDescent="0.25">
      <c r="B51" s="14">
        <v>28</v>
      </c>
      <c r="C51" s="132">
        <v>13.41</v>
      </c>
      <c r="D51" s="132">
        <v>3</v>
      </c>
      <c r="E51" s="132">
        <v>0</v>
      </c>
      <c r="F51" s="132">
        <v>0</v>
      </c>
      <c r="G51" s="132">
        <f t="shared" si="0"/>
        <v>16.41</v>
      </c>
    </row>
    <row r="52" spans="2:7" x14ac:dyDescent="0.25">
      <c r="B52" s="14">
        <v>29</v>
      </c>
      <c r="C52" s="132">
        <v>13.41</v>
      </c>
      <c r="D52" s="132">
        <v>3</v>
      </c>
      <c r="E52" s="132">
        <v>0</v>
      </c>
      <c r="F52" s="132">
        <v>0</v>
      </c>
      <c r="G52" s="132">
        <f t="shared" si="0"/>
        <v>16.41</v>
      </c>
    </row>
    <row r="53" spans="2:7" x14ac:dyDescent="0.25">
      <c r="B53" s="14">
        <v>30</v>
      </c>
      <c r="C53" s="132">
        <v>13.41</v>
      </c>
      <c r="D53" s="132">
        <v>3</v>
      </c>
      <c r="E53" s="132">
        <v>0</v>
      </c>
      <c r="F53" s="132">
        <v>0</v>
      </c>
      <c r="G53" s="132">
        <f t="shared" si="0"/>
        <v>16.41</v>
      </c>
    </row>
    <row r="54" spans="2:7" x14ac:dyDescent="0.25">
      <c r="B54" s="14">
        <v>180</v>
      </c>
      <c r="C54" s="132">
        <v>13.41</v>
      </c>
      <c r="D54" s="132">
        <v>3</v>
      </c>
      <c r="E54" s="132">
        <v>0</v>
      </c>
      <c r="F54" s="132">
        <v>0</v>
      </c>
      <c r="G54" s="132">
        <f t="shared" si="0"/>
        <v>16.41</v>
      </c>
    </row>
    <row r="55" spans="2:7" x14ac:dyDescent="0.25">
      <c r="B55" s="14">
        <v>181</v>
      </c>
      <c r="C55" s="132">
        <v>13.41</v>
      </c>
      <c r="D55" s="132">
        <v>3</v>
      </c>
      <c r="E55" s="132">
        <v>0</v>
      </c>
      <c r="F55" s="132">
        <v>0</v>
      </c>
      <c r="G55" s="132">
        <f t="shared" si="0"/>
        <v>16.41</v>
      </c>
    </row>
    <row r="56" spans="2:7" x14ac:dyDescent="0.25">
      <c r="B56" s="14">
        <v>182</v>
      </c>
      <c r="C56" s="132">
        <v>13.41</v>
      </c>
      <c r="D56" s="132">
        <v>3</v>
      </c>
      <c r="E56" s="132">
        <v>0</v>
      </c>
      <c r="F56" s="132">
        <v>0</v>
      </c>
      <c r="G56" s="132">
        <f t="shared" si="0"/>
        <v>16.41</v>
      </c>
    </row>
    <row r="57" spans="2:7" x14ac:dyDescent="0.25">
      <c r="B57" s="14">
        <v>183</v>
      </c>
      <c r="C57" s="132">
        <v>13.41</v>
      </c>
      <c r="D57" s="132">
        <v>3</v>
      </c>
      <c r="E57" s="132">
        <v>0</v>
      </c>
      <c r="F57" s="132">
        <v>0</v>
      </c>
      <c r="G57" s="132">
        <f t="shared" si="0"/>
        <v>16.41</v>
      </c>
    </row>
    <row r="58" spans="2:7" x14ac:dyDescent="0.25">
      <c r="B58" s="14">
        <v>184</v>
      </c>
      <c r="C58" s="132">
        <v>13.41</v>
      </c>
      <c r="D58" s="132">
        <v>3</v>
      </c>
      <c r="E58" s="132">
        <v>0</v>
      </c>
      <c r="F58" s="132">
        <v>0</v>
      </c>
      <c r="G58" s="132">
        <f t="shared" ref="G58" si="1">+F58+E58+D58+C58</f>
        <v>16.41</v>
      </c>
    </row>
    <row r="59" spans="2:7" x14ac:dyDescent="0.25">
      <c r="B59" s="14">
        <v>365</v>
      </c>
      <c r="C59" s="132">
        <v>13.41</v>
      </c>
      <c r="D59" s="132">
        <v>3</v>
      </c>
      <c r="E59" s="132">
        <v>0</v>
      </c>
      <c r="F59" s="132">
        <v>0</v>
      </c>
      <c r="G59" s="132">
        <f t="shared" ref="G59:G60" si="2">+F59+E59+D59+C59</f>
        <v>16.41</v>
      </c>
    </row>
    <row r="60" spans="2:7" x14ac:dyDescent="0.25">
      <c r="B60" s="14">
        <v>366</v>
      </c>
      <c r="C60" s="132">
        <v>13.41</v>
      </c>
      <c r="D60" s="132">
        <v>3</v>
      </c>
      <c r="E60" s="132">
        <v>0</v>
      </c>
      <c r="F60" s="132">
        <v>0</v>
      </c>
      <c r="G60" s="132">
        <f t="shared" si="2"/>
        <v>16.41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920D6-AC0C-41D8-BF21-7B01A3B70652}">
  <dimension ref="A1:T44"/>
  <sheetViews>
    <sheetView topLeftCell="C1" zoomScale="90" zoomScaleNormal="90" workbookViewId="0">
      <selection activeCell="R9" sqref="R9:S44"/>
    </sheetView>
  </sheetViews>
  <sheetFormatPr defaultColWidth="9.1796875" defaultRowHeight="12.5" x14ac:dyDescent="0.25"/>
  <cols>
    <col min="1" max="1" width="17.54296875" style="14" bestFit="1" customWidth="1"/>
    <col min="2" max="2" width="5.26953125" style="14" bestFit="1" customWidth="1"/>
    <col min="3" max="3" width="9.81640625" style="14" bestFit="1" customWidth="1"/>
    <col min="4" max="4" width="11" style="14" bestFit="1" customWidth="1"/>
    <col min="5" max="7" width="9.1796875" style="14"/>
    <col min="8" max="8" width="6.26953125" style="121" customWidth="1"/>
    <col min="9" max="13" width="9.1796875" style="14"/>
    <col min="14" max="14" width="19.81640625" style="14" customWidth="1"/>
    <col min="15" max="18" width="9.1796875" style="14"/>
    <col min="19" max="19" width="19.81640625" style="14" customWidth="1"/>
    <col min="20" max="16384" width="9.1796875" style="14"/>
  </cols>
  <sheetData>
    <row r="1" spans="1:20" ht="15.5" x14ac:dyDescent="0.35">
      <c r="A1" s="120" t="s">
        <v>601</v>
      </c>
    </row>
    <row r="4" spans="1:20" ht="12" customHeight="1" x14ac:dyDescent="0.3">
      <c r="A4" s="69" t="s">
        <v>567</v>
      </c>
      <c r="G4" s="69" t="s">
        <v>602</v>
      </c>
      <c r="L4" s="69" t="s">
        <v>604</v>
      </c>
      <c r="M4" s="121"/>
      <c r="Q4" s="69" t="s">
        <v>604</v>
      </c>
      <c r="R4" s="121"/>
    </row>
    <row r="5" spans="1:20" ht="15.5" x14ac:dyDescent="0.35">
      <c r="A5" s="31" t="s">
        <v>568</v>
      </c>
      <c r="G5" s="31" t="s">
        <v>568</v>
      </c>
      <c r="L5" s="128" t="s">
        <v>603</v>
      </c>
      <c r="M5" s="121"/>
      <c r="Q5" s="128" t="s">
        <v>620</v>
      </c>
      <c r="R5" s="121"/>
    </row>
    <row r="6" spans="1:20" x14ac:dyDescent="0.25">
      <c r="L6" s="31" t="s">
        <v>606</v>
      </c>
      <c r="M6" s="121"/>
      <c r="Q6" s="31"/>
      <c r="R6" s="121"/>
    </row>
    <row r="7" spans="1:20" s="70" customFormat="1" ht="13" x14ac:dyDescent="0.3">
      <c r="A7" s="70" t="s">
        <v>569</v>
      </c>
      <c r="B7" s="70" t="s">
        <v>570</v>
      </c>
      <c r="C7" s="70" t="s">
        <v>571</v>
      </c>
      <c r="D7" s="70" t="s">
        <v>572</v>
      </c>
      <c r="G7" s="70" t="s">
        <v>569</v>
      </c>
      <c r="H7" s="122" t="s">
        <v>570</v>
      </c>
      <c r="I7" s="70" t="s">
        <v>571</v>
      </c>
      <c r="J7" s="70" t="s">
        <v>572</v>
      </c>
      <c r="L7" s="70" t="s">
        <v>569</v>
      </c>
      <c r="M7" s="122" t="s">
        <v>570</v>
      </c>
      <c r="N7" s="70" t="s">
        <v>571</v>
      </c>
      <c r="O7" s="70" t="s">
        <v>572</v>
      </c>
      <c r="Q7" s="70" t="s">
        <v>569</v>
      </c>
      <c r="R7" s="122" t="s">
        <v>570</v>
      </c>
      <c r="S7" s="70" t="s">
        <v>571</v>
      </c>
      <c r="T7" s="70" t="s">
        <v>572</v>
      </c>
    </row>
    <row r="8" spans="1:20" x14ac:dyDescent="0.25">
      <c r="A8" s="71"/>
      <c r="B8" s="71"/>
      <c r="C8" s="72"/>
      <c r="D8" s="72"/>
      <c r="G8" s="71"/>
      <c r="H8" s="123"/>
      <c r="I8" s="72"/>
      <c r="J8" s="72"/>
      <c r="L8" s="71"/>
      <c r="M8" s="123"/>
      <c r="N8" s="72"/>
      <c r="O8" s="72"/>
      <c r="Q8" s="71"/>
      <c r="R8" s="123"/>
      <c r="S8" s="72"/>
      <c r="T8" s="72"/>
    </row>
    <row r="9" spans="1:20" ht="14.5" x14ac:dyDescent="0.35">
      <c r="A9" s="73" t="s">
        <v>573</v>
      </c>
      <c r="B9" s="71">
        <v>1</v>
      </c>
      <c r="C9" s="72">
        <v>20</v>
      </c>
      <c r="D9" s="72"/>
      <c r="E9" s="133">
        <f>+C9-'Mexvisit Travel Assistance'!G24</f>
        <v>14.71</v>
      </c>
      <c r="G9" s="73" t="s">
        <v>573</v>
      </c>
      <c r="H9" s="123">
        <v>1</v>
      </c>
      <c r="I9" s="72">
        <v>24</v>
      </c>
      <c r="J9" s="72"/>
      <c r="L9" s="73" t="s">
        <v>573</v>
      </c>
      <c r="M9" s="123">
        <v>1</v>
      </c>
      <c r="N9" s="72">
        <v>19</v>
      </c>
      <c r="O9" s="72"/>
      <c r="Q9" s="73" t="s">
        <v>573</v>
      </c>
      <c r="R9" s="123">
        <v>1</v>
      </c>
      <c r="S9" s="72">
        <v>24</v>
      </c>
      <c r="T9" s="72"/>
    </row>
    <row r="10" spans="1:20" ht="14.5" x14ac:dyDescent="0.35">
      <c r="A10" s="73" t="s">
        <v>573</v>
      </c>
      <c r="B10" s="71">
        <v>2</v>
      </c>
      <c r="C10" s="72">
        <v>20</v>
      </c>
      <c r="D10" s="72"/>
      <c r="E10" s="133">
        <f>+C10-'Mexvisit Travel Assistance'!G25</f>
        <v>13.56</v>
      </c>
      <c r="G10" s="73" t="s">
        <v>573</v>
      </c>
      <c r="H10" s="123">
        <v>2</v>
      </c>
      <c r="I10" s="72">
        <v>24</v>
      </c>
      <c r="J10" s="72"/>
      <c r="L10" s="73" t="s">
        <v>573</v>
      </c>
      <c r="M10" s="123">
        <v>2</v>
      </c>
      <c r="N10" s="72">
        <v>19</v>
      </c>
      <c r="O10" s="72"/>
      <c r="Q10" s="73" t="s">
        <v>573</v>
      </c>
      <c r="R10" s="123">
        <v>2</v>
      </c>
      <c r="S10" s="72">
        <v>24</v>
      </c>
      <c r="T10" s="72"/>
    </row>
    <row r="11" spans="1:20" ht="14.5" x14ac:dyDescent="0.35">
      <c r="A11" s="73" t="s">
        <v>573</v>
      </c>
      <c r="B11" s="71">
        <v>3</v>
      </c>
      <c r="C11" s="72">
        <v>20</v>
      </c>
      <c r="D11" s="72"/>
      <c r="E11" s="133">
        <f>+C11-'Mexvisit Travel Assistance'!G26</f>
        <v>12.42</v>
      </c>
      <c r="G11" s="73" t="s">
        <v>573</v>
      </c>
      <c r="H11" s="123">
        <v>3</v>
      </c>
      <c r="I11" s="72">
        <v>24</v>
      </c>
      <c r="J11" s="72"/>
      <c r="L11" s="73" t="s">
        <v>573</v>
      </c>
      <c r="M11" s="123">
        <v>3</v>
      </c>
      <c r="N11" s="72">
        <v>19</v>
      </c>
      <c r="O11" s="72"/>
      <c r="Q11" s="73" t="s">
        <v>573</v>
      </c>
      <c r="R11" s="123">
        <v>3</v>
      </c>
      <c r="S11" s="72">
        <v>24</v>
      </c>
      <c r="T11" s="72"/>
    </row>
    <row r="12" spans="1:20" ht="14.5" x14ac:dyDescent="0.35">
      <c r="A12" s="73" t="s">
        <v>573</v>
      </c>
      <c r="B12" s="71">
        <v>4</v>
      </c>
      <c r="C12" s="72">
        <v>20</v>
      </c>
      <c r="D12" s="72"/>
      <c r="E12" s="133">
        <f>+C12-'Mexvisit Travel Assistance'!G27</f>
        <v>11.29</v>
      </c>
      <c r="G12" s="73" t="s">
        <v>573</v>
      </c>
      <c r="H12" s="123">
        <v>4</v>
      </c>
      <c r="I12" s="72">
        <v>24</v>
      </c>
      <c r="J12" s="72"/>
      <c r="L12" s="73" t="s">
        <v>573</v>
      </c>
      <c r="M12" s="123">
        <v>4</v>
      </c>
      <c r="N12" s="72">
        <v>19</v>
      </c>
      <c r="O12" s="72"/>
      <c r="Q12" s="73" t="s">
        <v>573</v>
      </c>
      <c r="R12" s="123">
        <v>4</v>
      </c>
      <c r="S12" s="72">
        <v>24</v>
      </c>
      <c r="T12" s="72"/>
    </row>
    <row r="13" spans="1:20" ht="14.5" x14ac:dyDescent="0.35">
      <c r="A13" s="73" t="s">
        <v>573</v>
      </c>
      <c r="B13" s="71">
        <v>5</v>
      </c>
      <c r="C13" s="72">
        <v>20</v>
      </c>
      <c r="D13" s="72"/>
      <c r="E13" s="133">
        <f>+C13-'Mexvisit Travel Assistance'!G28</f>
        <v>10.16</v>
      </c>
      <c r="G13" s="73" t="s">
        <v>573</v>
      </c>
      <c r="H13" s="123">
        <v>5</v>
      </c>
      <c r="I13" s="72">
        <v>24</v>
      </c>
      <c r="J13" s="72"/>
      <c r="L13" s="73" t="s">
        <v>573</v>
      </c>
      <c r="M13" s="123">
        <v>5</v>
      </c>
      <c r="N13" s="72">
        <v>19</v>
      </c>
      <c r="O13" s="72"/>
      <c r="Q13" s="73" t="s">
        <v>573</v>
      </c>
      <c r="R13" s="123">
        <v>5</v>
      </c>
      <c r="S13" s="72">
        <v>24</v>
      </c>
      <c r="T13" s="72"/>
    </row>
    <row r="14" spans="1:20" ht="14.5" x14ac:dyDescent="0.35">
      <c r="A14" s="73" t="s">
        <v>573</v>
      </c>
      <c r="B14" s="71">
        <v>6</v>
      </c>
      <c r="C14" s="72">
        <v>20</v>
      </c>
      <c r="D14" s="72"/>
      <c r="E14" s="133">
        <f>+C14-'Mexvisit Travel Assistance'!G29</f>
        <v>9.02</v>
      </c>
      <c r="G14" s="73" t="s">
        <v>573</v>
      </c>
      <c r="H14" s="123">
        <v>6</v>
      </c>
      <c r="I14" s="72">
        <v>24</v>
      </c>
      <c r="J14" s="72"/>
      <c r="L14" s="73" t="s">
        <v>573</v>
      </c>
      <c r="M14" s="123">
        <v>6</v>
      </c>
      <c r="N14" s="72">
        <v>19</v>
      </c>
      <c r="O14" s="72"/>
      <c r="Q14" s="73" t="s">
        <v>573</v>
      </c>
      <c r="R14" s="123">
        <v>6</v>
      </c>
      <c r="S14" s="72">
        <v>24</v>
      </c>
      <c r="T14" s="72"/>
    </row>
    <row r="15" spans="1:20" ht="14.5" x14ac:dyDescent="0.35">
      <c r="A15" s="73" t="s">
        <v>573</v>
      </c>
      <c r="B15" s="71">
        <v>7</v>
      </c>
      <c r="C15" s="72">
        <v>20</v>
      </c>
      <c r="D15" s="72"/>
      <c r="E15" s="133">
        <f>+C15-'Mexvisit Travel Assistance'!G30</f>
        <v>7.8900000000000006</v>
      </c>
      <c r="G15" s="73" t="s">
        <v>573</v>
      </c>
      <c r="H15" s="123">
        <v>7</v>
      </c>
      <c r="I15" s="72">
        <v>24</v>
      </c>
      <c r="J15" s="72"/>
      <c r="L15" s="73" t="s">
        <v>573</v>
      </c>
      <c r="M15" s="123">
        <v>7</v>
      </c>
      <c r="N15" s="72">
        <v>19</v>
      </c>
      <c r="O15" s="72"/>
      <c r="Q15" s="73" t="s">
        <v>573</v>
      </c>
      <c r="R15" s="123">
        <v>7</v>
      </c>
      <c r="S15" s="72">
        <v>24</v>
      </c>
      <c r="T15" s="72"/>
    </row>
    <row r="16" spans="1:20" ht="14.5" x14ac:dyDescent="0.35">
      <c r="A16" s="73" t="s">
        <v>573</v>
      </c>
      <c r="B16" s="71">
        <v>8</v>
      </c>
      <c r="C16" s="72">
        <v>20</v>
      </c>
      <c r="D16" s="72"/>
      <c r="E16" s="133">
        <f>+C16-'Mexvisit Travel Assistance'!G31</f>
        <v>6.75</v>
      </c>
      <c r="G16" s="73" t="s">
        <v>573</v>
      </c>
      <c r="H16" s="123">
        <v>8</v>
      </c>
      <c r="I16" s="72">
        <v>24</v>
      </c>
      <c r="J16" s="72"/>
      <c r="L16" s="73" t="s">
        <v>573</v>
      </c>
      <c r="M16" s="123">
        <v>8</v>
      </c>
      <c r="N16" s="72">
        <v>19</v>
      </c>
      <c r="O16" s="72"/>
      <c r="Q16" s="73" t="s">
        <v>573</v>
      </c>
      <c r="R16" s="123">
        <v>8</v>
      </c>
      <c r="S16" s="72">
        <v>24</v>
      </c>
      <c r="T16" s="72"/>
    </row>
    <row r="17" spans="1:20" ht="14.5" x14ac:dyDescent="0.35">
      <c r="A17" s="73" t="s">
        <v>573</v>
      </c>
      <c r="B17" s="71">
        <v>9</v>
      </c>
      <c r="C17" s="72">
        <v>20</v>
      </c>
      <c r="D17" s="72"/>
      <c r="E17" s="133">
        <f>+C17-'Mexvisit Travel Assistance'!G32</f>
        <v>5.620000000000001</v>
      </c>
      <c r="G17" s="73" t="s">
        <v>573</v>
      </c>
      <c r="H17" s="123">
        <v>9</v>
      </c>
      <c r="I17" s="72">
        <v>24</v>
      </c>
      <c r="J17" s="72"/>
      <c r="L17" s="73" t="s">
        <v>573</v>
      </c>
      <c r="M17" s="123">
        <v>9</v>
      </c>
      <c r="N17" s="72">
        <v>19</v>
      </c>
      <c r="O17" s="72"/>
      <c r="Q17" s="73" t="s">
        <v>573</v>
      </c>
      <c r="R17" s="123">
        <v>9</v>
      </c>
      <c r="S17" s="72">
        <v>24</v>
      </c>
      <c r="T17" s="72"/>
    </row>
    <row r="18" spans="1:20" ht="14.5" x14ac:dyDescent="0.35">
      <c r="A18" s="73" t="s">
        <v>573</v>
      </c>
      <c r="B18" s="71">
        <v>10</v>
      </c>
      <c r="C18" s="72">
        <v>20</v>
      </c>
      <c r="D18" s="72"/>
      <c r="E18" s="133">
        <f>+C18-'Mexvisit Travel Assistance'!G33</f>
        <v>4.6400000000000006</v>
      </c>
      <c r="G18" s="73" t="s">
        <v>573</v>
      </c>
      <c r="H18" s="123">
        <v>10</v>
      </c>
      <c r="I18" s="72">
        <v>24</v>
      </c>
      <c r="J18" s="72"/>
      <c r="L18" s="73" t="s">
        <v>573</v>
      </c>
      <c r="M18" s="123">
        <v>10</v>
      </c>
      <c r="N18" s="72">
        <v>19</v>
      </c>
      <c r="O18" s="72"/>
      <c r="Q18" s="73" t="s">
        <v>573</v>
      </c>
      <c r="R18" s="123">
        <v>10</v>
      </c>
      <c r="S18" s="72">
        <v>24</v>
      </c>
      <c r="T18" s="72"/>
    </row>
    <row r="19" spans="1:20" ht="14.5" x14ac:dyDescent="0.35">
      <c r="A19" s="73" t="s">
        <v>573</v>
      </c>
      <c r="B19" s="71">
        <v>11</v>
      </c>
      <c r="C19" s="72">
        <v>20</v>
      </c>
      <c r="D19" s="72"/>
      <c r="E19" s="133">
        <f>+C19-'Mexvisit Travel Assistance'!G34</f>
        <v>3.6799999999999997</v>
      </c>
      <c r="G19" s="73" t="s">
        <v>573</v>
      </c>
      <c r="H19" s="123">
        <v>11</v>
      </c>
      <c r="I19" s="72">
        <v>24</v>
      </c>
      <c r="J19" s="72"/>
      <c r="L19" s="73" t="s">
        <v>573</v>
      </c>
      <c r="M19" s="123">
        <v>11</v>
      </c>
      <c r="N19" s="72">
        <v>19</v>
      </c>
      <c r="O19" s="72"/>
      <c r="Q19" s="73" t="s">
        <v>573</v>
      </c>
      <c r="R19" s="123">
        <v>11</v>
      </c>
      <c r="S19" s="72">
        <v>24</v>
      </c>
      <c r="T19" s="72"/>
    </row>
    <row r="20" spans="1:20" ht="14.5" x14ac:dyDescent="0.35">
      <c r="A20" s="73" t="s">
        <v>573</v>
      </c>
      <c r="B20" s="71">
        <v>12</v>
      </c>
      <c r="C20" s="72">
        <v>20</v>
      </c>
      <c r="D20" s="72"/>
      <c r="E20" s="133">
        <f>+C20-'Mexvisit Travel Assistance'!G35</f>
        <v>2.7100000000000009</v>
      </c>
      <c r="G20" s="73" t="s">
        <v>573</v>
      </c>
      <c r="H20" s="123">
        <v>12</v>
      </c>
      <c r="I20" s="72">
        <v>24</v>
      </c>
      <c r="J20" s="72"/>
      <c r="L20" s="73" t="s">
        <v>573</v>
      </c>
      <c r="M20" s="123">
        <v>12</v>
      </c>
      <c r="N20" s="72">
        <v>19</v>
      </c>
      <c r="O20" s="72"/>
      <c r="Q20" s="73" t="s">
        <v>573</v>
      </c>
      <c r="R20" s="123">
        <v>12</v>
      </c>
      <c r="S20" s="72">
        <v>24</v>
      </c>
      <c r="T20" s="72"/>
    </row>
    <row r="21" spans="1:20" ht="14.5" x14ac:dyDescent="0.35">
      <c r="A21" s="73" t="s">
        <v>573</v>
      </c>
      <c r="B21" s="71">
        <v>13</v>
      </c>
      <c r="C21" s="72">
        <v>20</v>
      </c>
      <c r="D21" s="72"/>
      <c r="E21" s="133">
        <f>+C21-'Mexvisit Travel Assistance'!G36</f>
        <v>1.75</v>
      </c>
      <c r="G21" s="73" t="s">
        <v>573</v>
      </c>
      <c r="H21" s="123">
        <v>13</v>
      </c>
      <c r="I21" s="72">
        <v>24</v>
      </c>
      <c r="J21" s="72"/>
      <c r="L21" s="73" t="s">
        <v>573</v>
      </c>
      <c r="M21" s="123">
        <v>13</v>
      </c>
      <c r="N21" s="72">
        <v>19</v>
      </c>
      <c r="O21" s="72"/>
      <c r="Q21" s="73" t="s">
        <v>573</v>
      </c>
      <c r="R21" s="123">
        <v>13</v>
      </c>
      <c r="S21" s="72">
        <v>24</v>
      </c>
      <c r="T21" s="72"/>
    </row>
    <row r="22" spans="1:20" ht="14.5" x14ac:dyDescent="0.35">
      <c r="A22" s="73" t="s">
        <v>573</v>
      </c>
      <c r="B22" s="71">
        <v>14</v>
      </c>
      <c r="C22" s="72">
        <v>20</v>
      </c>
      <c r="D22" s="72"/>
      <c r="E22" s="133">
        <f>+C22-'Mexvisit Travel Assistance'!G37</f>
        <v>0.78000000000000114</v>
      </c>
      <c r="G22" s="73" t="s">
        <v>573</v>
      </c>
      <c r="H22" s="123">
        <v>14</v>
      </c>
      <c r="I22" s="72">
        <v>24</v>
      </c>
      <c r="J22" s="72"/>
      <c r="L22" s="73" t="s">
        <v>573</v>
      </c>
      <c r="M22" s="123">
        <v>14</v>
      </c>
      <c r="N22" s="72">
        <v>19</v>
      </c>
      <c r="O22" s="72"/>
      <c r="Q22" s="73" t="s">
        <v>573</v>
      </c>
      <c r="R22" s="123">
        <v>14</v>
      </c>
      <c r="S22" s="72">
        <v>24</v>
      </c>
      <c r="T22" s="72"/>
    </row>
    <row r="23" spans="1:20" ht="14.5" x14ac:dyDescent="0.35">
      <c r="A23" s="73" t="s">
        <v>573</v>
      </c>
      <c r="B23" s="71">
        <v>15</v>
      </c>
      <c r="C23" s="72">
        <v>20</v>
      </c>
      <c r="D23" s="72"/>
      <c r="E23" s="133">
        <f>+C23-'Mexvisit Travel Assistance'!G38</f>
        <v>-0.19000000000000128</v>
      </c>
      <c r="G23" s="73" t="s">
        <v>573</v>
      </c>
      <c r="H23" s="123">
        <v>15</v>
      </c>
      <c r="I23" s="72">
        <v>24</v>
      </c>
      <c r="J23" s="72"/>
      <c r="L23" s="73" t="s">
        <v>573</v>
      </c>
      <c r="M23" s="123">
        <v>15</v>
      </c>
      <c r="N23" s="72">
        <v>19</v>
      </c>
      <c r="O23" s="72"/>
      <c r="Q23" s="73" t="s">
        <v>573</v>
      </c>
      <c r="R23" s="123">
        <v>15</v>
      </c>
      <c r="S23" s="72">
        <v>24</v>
      </c>
      <c r="T23" s="72"/>
    </row>
    <row r="24" spans="1:20" ht="14.5" x14ac:dyDescent="0.35">
      <c r="A24" s="73" t="s">
        <v>573</v>
      </c>
      <c r="B24" s="71">
        <v>16</v>
      </c>
      <c r="C24" s="72">
        <v>20</v>
      </c>
      <c r="D24" s="72"/>
      <c r="E24" s="133">
        <f>+C24-'Mexvisit Travel Assistance'!G39</f>
        <v>-1.1600000000000001</v>
      </c>
      <c r="G24" s="73" t="s">
        <v>573</v>
      </c>
      <c r="H24" s="123">
        <v>16</v>
      </c>
      <c r="I24" s="72">
        <v>24</v>
      </c>
      <c r="J24" s="72"/>
      <c r="L24" s="73" t="s">
        <v>573</v>
      </c>
      <c r="M24" s="123">
        <v>16</v>
      </c>
      <c r="N24" s="129">
        <v>19</v>
      </c>
      <c r="O24" s="72"/>
      <c r="Q24" s="73" t="s">
        <v>573</v>
      </c>
      <c r="R24" s="123">
        <v>16</v>
      </c>
      <c r="S24" s="72">
        <v>24</v>
      </c>
      <c r="T24" s="72"/>
    </row>
    <row r="25" spans="1:20" ht="14.5" x14ac:dyDescent="0.35">
      <c r="A25" s="73" t="s">
        <v>573</v>
      </c>
      <c r="B25" s="71">
        <v>17</v>
      </c>
      <c r="C25" s="72">
        <v>20</v>
      </c>
      <c r="D25" s="72"/>
      <c r="E25" s="133">
        <f>+C25-'Mexvisit Travel Assistance'!G40</f>
        <v>-2.1300000000000026</v>
      </c>
      <c r="G25" s="73" t="s">
        <v>573</v>
      </c>
      <c r="H25" s="123">
        <v>17</v>
      </c>
      <c r="I25" s="72">
        <v>24</v>
      </c>
      <c r="J25" s="72"/>
      <c r="L25" s="73" t="s">
        <v>573</v>
      </c>
      <c r="M25" s="123">
        <v>17</v>
      </c>
      <c r="N25" s="129">
        <v>19</v>
      </c>
      <c r="O25" s="72"/>
      <c r="Q25" s="73" t="s">
        <v>573</v>
      </c>
      <c r="R25" s="123">
        <v>17</v>
      </c>
      <c r="S25" s="72">
        <v>24</v>
      </c>
      <c r="T25" s="72"/>
    </row>
    <row r="26" spans="1:20" ht="14.5" x14ac:dyDescent="0.35">
      <c r="A26" s="73" t="s">
        <v>573</v>
      </c>
      <c r="B26" s="71">
        <v>18</v>
      </c>
      <c r="C26" s="72">
        <v>20</v>
      </c>
      <c r="D26" s="72"/>
      <c r="E26" s="133">
        <f>+C26-'Mexvisit Travel Assistance'!G41</f>
        <v>-3.0999999999999979</v>
      </c>
      <c r="G26" s="73" t="s">
        <v>573</v>
      </c>
      <c r="H26" s="123">
        <v>18</v>
      </c>
      <c r="I26" s="72">
        <v>24</v>
      </c>
      <c r="J26" s="72"/>
      <c r="L26" s="73" t="s">
        <v>573</v>
      </c>
      <c r="M26" s="123">
        <v>18</v>
      </c>
      <c r="N26" s="129">
        <v>19</v>
      </c>
      <c r="O26" s="72"/>
      <c r="Q26" s="73" t="s">
        <v>573</v>
      </c>
      <c r="R26" s="123">
        <v>18</v>
      </c>
      <c r="S26" s="72">
        <v>24</v>
      </c>
      <c r="T26" s="72"/>
    </row>
    <row r="27" spans="1:20" ht="14.5" x14ac:dyDescent="0.35">
      <c r="A27" s="73" t="s">
        <v>573</v>
      </c>
      <c r="B27" s="71">
        <v>19</v>
      </c>
      <c r="C27" s="72">
        <v>20</v>
      </c>
      <c r="D27" s="72"/>
      <c r="E27" s="133">
        <f>+C27-'Mexvisit Travel Assistance'!G42</f>
        <v>-4.0599999999999987</v>
      </c>
      <c r="G27" s="73" t="s">
        <v>573</v>
      </c>
      <c r="H27" s="123">
        <v>19</v>
      </c>
      <c r="I27" s="72">
        <v>24</v>
      </c>
      <c r="J27" s="72"/>
      <c r="L27" s="73" t="s">
        <v>573</v>
      </c>
      <c r="M27" s="123">
        <v>19</v>
      </c>
      <c r="N27" s="129">
        <v>19</v>
      </c>
      <c r="O27" s="72"/>
      <c r="Q27" s="73" t="s">
        <v>573</v>
      </c>
      <c r="R27" s="123">
        <v>19</v>
      </c>
      <c r="S27" s="72">
        <v>24</v>
      </c>
      <c r="T27" s="72"/>
    </row>
    <row r="28" spans="1:20" ht="14.5" x14ac:dyDescent="0.35">
      <c r="A28" s="73" t="s">
        <v>573</v>
      </c>
      <c r="B28" s="71">
        <v>20</v>
      </c>
      <c r="C28" s="72">
        <v>20</v>
      </c>
      <c r="D28" s="72"/>
      <c r="E28" s="133">
        <f>+C28-'Mexvisit Travel Assistance'!G43</f>
        <v>-5.0300000000000011</v>
      </c>
      <c r="G28" s="73" t="s">
        <v>573</v>
      </c>
      <c r="H28" s="123">
        <v>20</v>
      </c>
      <c r="I28" s="72">
        <v>24</v>
      </c>
      <c r="J28" s="72"/>
      <c r="L28" s="73" t="s">
        <v>573</v>
      </c>
      <c r="M28" s="123">
        <v>20</v>
      </c>
      <c r="N28" s="129">
        <v>19</v>
      </c>
      <c r="O28" s="72"/>
      <c r="Q28" s="73" t="s">
        <v>573</v>
      </c>
      <c r="R28" s="123">
        <v>20</v>
      </c>
      <c r="S28" s="72">
        <v>24</v>
      </c>
      <c r="T28" s="72"/>
    </row>
    <row r="29" spans="1:20" ht="14.5" x14ac:dyDescent="0.35">
      <c r="A29" s="73" t="s">
        <v>573</v>
      </c>
      <c r="B29" s="71">
        <v>21</v>
      </c>
      <c r="C29" s="72">
        <v>20</v>
      </c>
      <c r="D29" s="72"/>
      <c r="E29" s="133">
        <f>+C29-'Mexvisit Travel Assistance'!G44</f>
        <v>-5.990000000000002</v>
      </c>
      <c r="G29" s="73" t="s">
        <v>573</v>
      </c>
      <c r="H29" s="123">
        <v>21</v>
      </c>
      <c r="I29" s="72">
        <v>33</v>
      </c>
      <c r="J29" s="72"/>
      <c r="L29" s="73" t="s">
        <v>573</v>
      </c>
      <c r="M29" s="123">
        <v>21</v>
      </c>
      <c r="N29" s="129">
        <v>19</v>
      </c>
      <c r="O29" s="72"/>
      <c r="Q29" s="73" t="s">
        <v>573</v>
      </c>
      <c r="R29" s="123">
        <v>21</v>
      </c>
      <c r="S29" s="72">
        <v>33</v>
      </c>
      <c r="T29" s="72"/>
    </row>
    <row r="30" spans="1:20" ht="14.5" x14ac:dyDescent="0.35">
      <c r="A30" s="73" t="s">
        <v>573</v>
      </c>
      <c r="B30" s="71">
        <v>22</v>
      </c>
      <c r="C30" s="72">
        <v>20</v>
      </c>
      <c r="D30" s="72"/>
      <c r="E30" s="133">
        <f>+C30-'Mexvisit Travel Assistance'!G45</f>
        <v>-6.9600000000000009</v>
      </c>
      <c r="G30" s="73" t="s">
        <v>573</v>
      </c>
      <c r="H30" s="123">
        <v>22</v>
      </c>
      <c r="I30" s="72">
        <v>33</v>
      </c>
      <c r="J30" s="72"/>
      <c r="L30" s="73" t="s">
        <v>573</v>
      </c>
      <c r="M30" s="123">
        <v>22</v>
      </c>
      <c r="N30" s="129">
        <v>19</v>
      </c>
      <c r="O30" s="72"/>
      <c r="Q30" s="73" t="s">
        <v>573</v>
      </c>
      <c r="R30" s="123">
        <v>22</v>
      </c>
      <c r="S30" s="72">
        <v>33</v>
      </c>
      <c r="T30" s="72"/>
    </row>
    <row r="31" spans="1:20" ht="14.5" x14ac:dyDescent="0.35">
      <c r="A31" s="73" t="s">
        <v>573</v>
      </c>
      <c r="B31" s="71">
        <v>23</v>
      </c>
      <c r="C31" s="72">
        <v>20</v>
      </c>
      <c r="D31" s="72"/>
      <c r="E31" s="133">
        <f>+C31-'Mexvisit Travel Assistance'!G46</f>
        <v>-7.9399999999999977</v>
      </c>
      <c r="G31" s="73" t="s">
        <v>573</v>
      </c>
      <c r="H31" s="123">
        <v>23</v>
      </c>
      <c r="I31" s="72">
        <v>33</v>
      </c>
      <c r="J31" s="72"/>
      <c r="L31" s="73" t="s">
        <v>573</v>
      </c>
      <c r="M31" s="123">
        <v>23</v>
      </c>
      <c r="N31" s="129">
        <v>19</v>
      </c>
      <c r="O31" s="72"/>
      <c r="Q31" s="73" t="s">
        <v>573</v>
      </c>
      <c r="R31" s="123">
        <v>23</v>
      </c>
      <c r="S31" s="72">
        <v>33</v>
      </c>
      <c r="T31" s="72"/>
    </row>
    <row r="32" spans="1:20" ht="14.5" x14ac:dyDescent="0.35">
      <c r="A32" s="73" t="s">
        <v>573</v>
      </c>
      <c r="B32" s="71">
        <v>24</v>
      </c>
      <c r="C32" s="72">
        <v>20</v>
      </c>
      <c r="D32" s="72"/>
      <c r="E32" s="133">
        <f>+C32-'Mexvisit Travel Assistance'!G47</f>
        <v>-8.8999999999999986</v>
      </c>
      <c r="G32" s="73" t="s">
        <v>573</v>
      </c>
      <c r="H32" s="123">
        <v>24</v>
      </c>
      <c r="I32" s="72">
        <v>33</v>
      </c>
      <c r="J32" s="72"/>
      <c r="L32" s="73" t="s">
        <v>573</v>
      </c>
      <c r="M32" s="123">
        <v>24</v>
      </c>
      <c r="N32" s="129">
        <v>19</v>
      </c>
      <c r="O32" s="72"/>
      <c r="Q32" s="73" t="s">
        <v>573</v>
      </c>
      <c r="R32" s="123">
        <v>24</v>
      </c>
      <c r="S32" s="72">
        <v>33</v>
      </c>
      <c r="T32" s="72"/>
    </row>
    <row r="33" spans="1:20" ht="14.5" x14ac:dyDescent="0.35">
      <c r="A33" s="73" t="s">
        <v>573</v>
      </c>
      <c r="B33" s="71">
        <v>25</v>
      </c>
      <c r="C33" s="72">
        <v>20</v>
      </c>
      <c r="D33" s="72"/>
      <c r="E33" s="133">
        <f>+C33-'Mexvisit Travel Assistance'!G48</f>
        <v>-9.870000000000001</v>
      </c>
      <c r="G33" s="73" t="s">
        <v>573</v>
      </c>
      <c r="H33" s="123">
        <v>25</v>
      </c>
      <c r="I33" s="72">
        <v>33</v>
      </c>
      <c r="J33" s="72"/>
      <c r="L33" s="73" t="s">
        <v>573</v>
      </c>
      <c r="M33" s="123">
        <v>25</v>
      </c>
      <c r="N33" s="130">
        <v>33</v>
      </c>
      <c r="O33" s="72"/>
      <c r="Q33" s="73" t="s">
        <v>573</v>
      </c>
      <c r="R33" s="123">
        <v>25</v>
      </c>
      <c r="S33" s="72">
        <v>33</v>
      </c>
      <c r="T33" s="72"/>
    </row>
    <row r="34" spans="1:20" ht="14.5" x14ac:dyDescent="0.35">
      <c r="A34" s="73" t="s">
        <v>573</v>
      </c>
      <c r="B34" s="71">
        <v>26</v>
      </c>
      <c r="C34" s="72">
        <v>20</v>
      </c>
      <c r="D34" s="72"/>
      <c r="E34" s="133">
        <f>+C34-'Mexvisit Travel Assistance'!G49</f>
        <v>-10.84</v>
      </c>
      <c r="G34" s="73" t="s">
        <v>573</v>
      </c>
      <c r="H34" s="123">
        <v>26</v>
      </c>
      <c r="I34" s="72">
        <v>33</v>
      </c>
      <c r="J34" s="72"/>
      <c r="L34" s="73" t="s">
        <v>573</v>
      </c>
      <c r="M34" s="123">
        <v>26</v>
      </c>
      <c r="N34" s="130">
        <v>33</v>
      </c>
      <c r="O34" s="72"/>
      <c r="Q34" s="73" t="s">
        <v>573</v>
      </c>
      <c r="R34" s="123">
        <v>26</v>
      </c>
      <c r="S34" s="72">
        <v>33</v>
      </c>
      <c r="T34" s="72"/>
    </row>
    <row r="35" spans="1:20" ht="13" x14ac:dyDescent="0.3">
      <c r="A35" s="71"/>
      <c r="B35" s="71">
        <v>27</v>
      </c>
      <c r="C35" s="72">
        <v>30</v>
      </c>
      <c r="D35" s="72"/>
      <c r="E35" s="133">
        <f>+C35-'Mexvisit Travel Assistance'!G50</f>
        <v>13.59</v>
      </c>
      <c r="G35" s="71"/>
      <c r="H35" s="123">
        <v>27</v>
      </c>
      <c r="I35" s="72">
        <v>33</v>
      </c>
      <c r="J35" s="72"/>
      <c r="L35" s="71"/>
      <c r="M35" s="123">
        <v>27</v>
      </c>
      <c r="N35" s="130">
        <v>33</v>
      </c>
      <c r="O35" s="72"/>
      <c r="Q35" s="71"/>
      <c r="R35" s="123">
        <v>27</v>
      </c>
      <c r="S35" s="72">
        <v>33</v>
      </c>
      <c r="T35" s="72"/>
    </row>
    <row r="36" spans="1:20" ht="13" x14ac:dyDescent="0.3">
      <c r="A36" s="71"/>
      <c r="B36" s="71">
        <v>28</v>
      </c>
      <c r="C36" s="72">
        <v>30</v>
      </c>
      <c r="D36" s="72"/>
      <c r="E36" s="133">
        <f>+C36-'Mexvisit Travel Assistance'!G51</f>
        <v>13.59</v>
      </c>
      <c r="G36" s="71"/>
      <c r="H36" s="123">
        <v>28</v>
      </c>
      <c r="I36" s="72">
        <v>33</v>
      </c>
      <c r="J36" s="72"/>
      <c r="L36" s="71"/>
      <c r="M36" s="123">
        <v>28</v>
      </c>
      <c r="N36" s="130">
        <v>33</v>
      </c>
      <c r="O36" s="72"/>
      <c r="Q36" s="71"/>
      <c r="R36" s="123">
        <v>28</v>
      </c>
      <c r="S36" s="72">
        <v>33</v>
      </c>
      <c r="T36" s="72"/>
    </row>
    <row r="37" spans="1:20" ht="13" x14ac:dyDescent="0.3">
      <c r="A37" s="71"/>
      <c r="B37" s="71">
        <v>29</v>
      </c>
      <c r="C37" s="72">
        <v>30</v>
      </c>
      <c r="D37" s="72"/>
      <c r="E37" s="133">
        <f>+C37-'Mexvisit Travel Assistance'!G52</f>
        <v>13.59</v>
      </c>
      <c r="G37" s="71"/>
      <c r="H37" s="123">
        <v>29</v>
      </c>
      <c r="I37" s="72">
        <v>33</v>
      </c>
      <c r="J37" s="72"/>
      <c r="L37" s="71"/>
      <c r="M37" s="123">
        <v>29</v>
      </c>
      <c r="N37" s="129">
        <v>33</v>
      </c>
      <c r="O37" s="72"/>
      <c r="Q37" s="71"/>
      <c r="R37" s="123">
        <v>29</v>
      </c>
      <c r="S37" s="72">
        <v>33</v>
      </c>
      <c r="T37" s="72"/>
    </row>
    <row r="38" spans="1:20" ht="13" x14ac:dyDescent="0.3">
      <c r="A38" s="71"/>
      <c r="B38" s="71">
        <v>30</v>
      </c>
      <c r="C38" s="72">
        <v>30</v>
      </c>
      <c r="D38" s="72"/>
      <c r="E38" s="133">
        <f>+C38-'Mexvisit Travel Assistance'!G53</f>
        <v>13.59</v>
      </c>
      <c r="G38" s="71"/>
      <c r="H38" s="123">
        <v>30</v>
      </c>
      <c r="I38" s="72">
        <v>33</v>
      </c>
      <c r="J38" s="72"/>
      <c r="L38" s="71"/>
      <c r="M38" s="123">
        <v>30</v>
      </c>
      <c r="N38" s="129">
        <v>33</v>
      </c>
      <c r="O38" s="72"/>
      <c r="Q38" s="71"/>
      <c r="R38" s="123">
        <v>30</v>
      </c>
      <c r="S38" s="72">
        <v>33</v>
      </c>
      <c r="T38" s="72"/>
    </row>
    <row r="39" spans="1:20" ht="14.5" x14ac:dyDescent="0.35">
      <c r="A39" s="73" t="s">
        <v>574</v>
      </c>
      <c r="B39" s="71">
        <v>180</v>
      </c>
      <c r="C39" s="72">
        <v>30</v>
      </c>
      <c r="D39" s="72"/>
      <c r="E39" s="133">
        <f>+C39-'Mexvisit Travel Assistance'!G54</f>
        <v>13.59</v>
      </c>
      <c r="G39" s="73" t="s">
        <v>574</v>
      </c>
      <c r="H39" s="123">
        <v>180</v>
      </c>
      <c r="I39" s="72">
        <v>33</v>
      </c>
      <c r="J39" s="72"/>
      <c r="L39" s="73" t="s">
        <v>574</v>
      </c>
      <c r="M39" s="123">
        <v>180</v>
      </c>
      <c r="N39" s="72">
        <v>33</v>
      </c>
      <c r="O39" s="72"/>
      <c r="Q39" s="73" t="s">
        <v>574</v>
      </c>
      <c r="R39" s="123">
        <v>180</v>
      </c>
      <c r="S39" s="72">
        <v>33</v>
      </c>
      <c r="T39" s="72"/>
    </row>
    <row r="40" spans="1:20" ht="14.5" x14ac:dyDescent="0.35">
      <c r="A40" s="73" t="s">
        <v>574</v>
      </c>
      <c r="B40" s="71">
        <v>181</v>
      </c>
      <c r="C40" s="72">
        <v>30</v>
      </c>
      <c r="D40" s="72"/>
      <c r="E40" s="133">
        <f>+C40-'Mexvisit Travel Assistance'!G55</f>
        <v>13.59</v>
      </c>
      <c r="G40" s="73" t="s">
        <v>574</v>
      </c>
      <c r="H40" s="123">
        <v>181</v>
      </c>
      <c r="I40" s="72">
        <v>33</v>
      </c>
      <c r="J40" s="72"/>
      <c r="L40" s="73" t="s">
        <v>574</v>
      </c>
      <c r="M40" s="123">
        <v>181</v>
      </c>
      <c r="N40" s="72">
        <v>33</v>
      </c>
      <c r="O40" s="72"/>
      <c r="Q40" s="73" t="s">
        <v>574</v>
      </c>
      <c r="R40" s="123">
        <v>181</v>
      </c>
      <c r="S40" s="72">
        <v>33</v>
      </c>
      <c r="T40" s="72"/>
    </row>
    <row r="41" spans="1:20" ht="14.5" x14ac:dyDescent="0.35">
      <c r="A41" s="73" t="s">
        <v>574</v>
      </c>
      <c r="B41" s="71">
        <v>182</v>
      </c>
      <c r="C41" s="72">
        <v>30</v>
      </c>
      <c r="D41" s="72"/>
      <c r="E41" s="133">
        <f>+C41-'Mexvisit Travel Assistance'!G56</f>
        <v>13.59</v>
      </c>
      <c r="G41" s="73" t="s">
        <v>574</v>
      </c>
      <c r="H41" s="123">
        <v>182</v>
      </c>
      <c r="I41" s="72">
        <v>33</v>
      </c>
      <c r="J41" s="72"/>
      <c r="L41" s="73" t="s">
        <v>574</v>
      </c>
      <c r="M41" s="123">
        <v>182</v>
      </c>
      <c r="N41" s="72">
        <v>33</v>
      </c>
      <c r="O41" s="72"/>
      <c r="Q41" s="73" t="s">
        <v>574</v>
      </c>
      <c r="R41" s="123">
        <v>182</v>
      </c>
      <c r="S41" s="72">
        <v>33</v>
      </c>
      <c r="T41" s="72"/>
    </row>
    <row r="42" spans="1:20" ht="14.5" x14ac:dyDescent="0.35">
      <c r="A42" s="73" t="s">
        <v>574</v>
      </c>
      <c r="B42" s="71">
        <v>183</v>
      </c>
      <c r="C42" s="72">
        <v>30</v>
      </c>
      <c r="D42" s="72"/>
      <c r="E42" s="133">
        <f>+C42-'Mexvisit Travel Assistance'!G57</f>
        <v>13.59</v>
      </c>
      <c r="G42" s="73" t="s">
        <v>574</v>
      </c>
      <c r="H42" s="123">
        <v>183</v>
      </c>
      <c r="I42" s="72">
        <v>33</v>
      </c>
      <c r="J42" s="72"/>
      <c r="L42" s="73" t="s">
        <v>574</v>
      </c>
      <c r="M42" s="123">
        <v>183</v>
      </c>
      <c r="N42" s="72">
        <v>33</v>
      </c>
      <c r="O42" s="72"/>
      <c r="Q42" s="73" t="s">
        <v>574</v>
      </c>
      <c r="R42" s="123">
        <v>183</v>
      </c>
      <c r="S42" s="72">
        <v>33</v>
      </c>
      <c r="T42" s="72"/>
    </row>
    <row r="43" spans="1:20" ht="14.5" x14ac:dyDescent="0.35">
      <c r="A43" s="73" t="s">
        <v>574</v>
      </c>
      <c r="B43" s="71">
        <v>184</v>
      </c>
      <c r="C43" s="72">
        <v>30</v>
      </c>
      <c r="D43" s="72">
        <v>30</v>
      </c>
      <c r="E43" s="133">
        <f>+C43-'Mexvisit Travel Assistance'!G57</f>
        <v>13.59</v>
      </c>
      <c r="G43" s="73" t="s">
        <v>574</v>
      </c>
      <c r="H43" s="123">
        <v>184</v>
      </c>
      <c r="I43" s="72">
        <v>33</v>
      </c>
      <c r="J43" s="72"/>
      <c r="L43" s="73" t="s">
        <v>574</v>
      </c>
      <c r="M43" s="123">
        <v>184</v>
      </c>
      <c r="N43" s="72">
        <v>33</v>
      </c>
      <c r="O43" s="72"/>
      <c r="Q43" s="73" t="s">
        <v>574</v>
      </c>
      <c r="R43" s="123">
        <v>184</v>
      </c>
      <c r="S43" s="72">
        <v>33</v>
      </c>
      <c r="T43" s="72"/>
    </row>
    <row r="44" spans="1:20" ht="14.5" x14ac:dyDescent="0.35">
      <c r="A44" s="73" t="s">
        <v>574</v>
      </c>
      <c r="B44" s="71">
        <v>365</v>
      </c>
      <c r="C44" s="72">
        <v>30</v>
      </c>
      <c r="D44" s="72">
        <v>30</v>
      </c>
      <c r="E44" s="133">
        <f>+C44-'Mexvisit Travel Assistance'!G58</f>
        <v>13.59</v>
      </c>
      <c r="G44" s="73" t="s">
        <v>574</v>
      </c>
      <c r="H44" s="123">
        <v>365</v>
      </c>
      <c r="I44" s="72">
        <v>33</v>
      </c>
      <c r="J44" s="72"/>
      <c r="L44" s="73" t="s">
        <v>574</v>
      </c>
      <c r="M44" s="123">
        <v>365</v>
      </c>
      <c r="N44" s="72">
        <v>33</v>
      </c>
      <c r="O44" s="72"/>
      <c r="Q44" s="73" t="s">
        <v>574</v>
      </c>
      <c r="R44" s="123">
        <v>365</v>
      </c>
      <c r="S44" s="72">
        <v>33</v>
      </c>
      <c r="T44" s="7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2AAD-660F-4B01-974B-5653F2648D0A}">
  <dimension ref="B1:M27"/>
  <sheetViews>
    <sheetView showGridLines="0" zoomScale="80" zoomScaleNormal="80" workbookViewId="0">
      <pane ySplit="3" topLeftCell="A4" activePane="bottomLeft" state="frozen"/>
      <selection pane="bottomLeft" activeCell="O18" sqref="O18"/>
    </sheetView>
  </sheetViews>
  <sheetFormatPr defaultRowHeight="12.5" x14ac:dyDescent="0.25"/>
  <cols>
    <col min="1" max="1" width="2.90625" customWidth="1"/>
    <col min="2" max="2" width="41" customWidth="1"/>
    <col min="3" max="3" width="9.90625" customWidth="1"/>
    <col min="4" max="4" width="3.36328125" customWidth="1"/>
    <col min="5" max="5" width="42.1796875" hidden="1" customWidth="1"/>
    <col min="6" max="7" width="0" hidden="1" customWidth="1"/>
    <col min="8" max="8" width="3.81640625" hidden="1" customWidth="1"/>
    <col min="9" max="9" width="4.36328125" hidden="1" customWidth="1"/>
    <col min="10" max="10" width="59" customWidth="1"/>
    <col min="11" max="11" width="9.54296875" bestFit="1" customWidth="1"/>
    <col min="12" max="12" width="4" customWidth="1"/>
    <col min="13" max="13" width="10.90625" customWidth="1"/>
  </cols>
  <sheetData>
    <row r="1" spans="2:13" ht="13" x14ac:dyDescent="0.3">
      <c r="B1" s="144" t="s">
        <v>625</v>
      </c>
      <c r="E1" s="144" t="s">
        <v>642</v>
      </c>
      <c r="F1" s="41" t="s">
        <v>641</v>
      </c>
      <c r="G1" s="41" t="s">
        <v>62</v>
      </c>
      <c r="J1" s="144" t="s">
        <v>646</v>
      </c>
    </row>
    <row r="2" spans="2:13" ht="14.5" x14ac:dyDescent="0.35">
      <c r="C2" s="193" t="s">
        <v>575</v>
      </c>
      <c r="F2" s="114" t="s">
        <v>575</v>
      </c>
      <c r="G2" s="114" t="s">
        <v>575</v>
      </c>
      <c r="I2" s="141"/>
      <c r="J2" s="113"/>
      <c r="K2" s="193" t="s">
        <v>575</v>
      </c>
    </row>
    <row r="3" spans="2:13" ht="14.5" x14ac:dyDescent="0.35">
      <c r="B3" s="166" t="s">
        <v>647</v>
      </c>
      <c r="C3" s="194" t="s">
        <v>649</v>
      </c>
      <c r="E3" s="142" t="s">
        <v>640</v>
      </c>
      <c r="F3" s="114" t="s">
        <v>576</v>
      </c>
      <c r="G3" s="114" t="s">
        <v>576</v>
      </c>
      <c r="I3" s="141"/>
      <c r="J3" s="166" t="s">
        <v>648</v>
      </c>
      <c r="K3" s="194" t="s">
        <v>649</v>
      </c>
      <c r="M3" s="192" t="s">
        <v>650</v>
      </c>
    </row>
    <row r="4" spans="2:13" ht="14.5" x14ac:dyDescent="0.35">
      <c r="B4" s="173" t="s">
        <v>631</v>
      </c>
      <c r="C4" s="174" t="s">
        <v>596</v>
      </c>
      <c r="D4" s="147"/>
      <c r="E4" s="145" t="s">
        <v>631</v>
      </c>
      <c r="F4" s="146" t="s">
        <v>596</v>
      </c>
      <c r="G4" s="146" t="s">
        <v>596</v>
      </c>
      <c r="H4" s="147"/>
      <c r="I4" s="148">
        <v>0.38</v>
      </c>
      <c r="J4" s="173" t="s">
        <v>580</v>
      </c>
      <c r="K4" s="182" t="s">
        <v>578</v>
      </c>
      <c r="L4" s="147"/>
      <c r="M4" s="188" t="s">
        <v>636</v>
      </c>
    </row>
    <row r="5" spans="2:13" ht="14.5" x14ac:dyDescent="0.35">
      <c r="B5" s="168"/>
      <c r="C5" s="169"/>
      <c r="D5" s="160"/>
      <c r="E5" s="158"/>
      <c r="F5" s="163"/>
      <c r="G5" s="163"/>
      <c r="H5" s="160"/>
      <c r="I5" s="162">
        <v>0.34</v>
      </c>
      <c r="J5" s="168" t="s">
        <v>581</v>
      </c>
      <c r="K5" s="169" t="s">
        <v>578</v>
      </c>
      <c r="L5" s="160"/>
      <c r="M5" s="189" t="s">
        <v>636</v>
      </c>
    </row>
    <row r="6" spans="2:13" ht="14.5" x14ac:dyDescent="0.35">
      <c r="B6" s="170"/>
      <c r="C6" s="172"/>
      <c r="D6" s="151"/>
      <c r="E6" s="149"/>
      <c r="F6" s="150"/>
      <c r="G6" s="150"/>
      <c r="H6" s="151"/>
      <c r="I6" s="152">
        <v>0.2</v>
      </c>
      <c r="J6" s="170" t="s">
        <v>582</v>
      </c>
      <c r="K6" s="172" t="s">
        <v>578</v>
      </c>
      <c r="L6" s="151"/>
      <c r="M6" s="190" t="s">
        <v>636</v>
      </c>
    </row>
    <row r="7" spans="2:13" ht="14.5" x14ac:dyDescent="0.35">
      <c r="B7" s="168" t="s">
        <v>583</v>
      </c>
      <c r="C7" s="175" t="s">
        <v>632</v>
      </c>
      <c r="D7" s="160"/>
      <c r="E7" s="158" t="s">
        <v>583</v>
      </c>
      <c r="F7" s="161" t="s">
        <v>598</v>
      </c>
      <c r="G7" s="161" t="s">
        <v>598</v>
      </c>
      <c r="H7" s="160"/>
      <c r="I7" s="162">
        <v>0.05</v>
      </c>
      <c r="J7" s="168" t="s">
        <v>583</v>
      </c>
      <c r="K7" s="169" t="s">
        <v>584</v>
      </c>
      <c r="L7" s="160"/>
      <c r="M7" s="189" t="s">
        <v>636</v>
      </c>
    </row>
    <row r="8" spans="2:13" ht="14.5" customHeight="1" x14ac:dyDescent="0.35">
      <c r="B8" s="176" t="s">
        <v>585</v>
      </c>
      <c r="C8" s="177" t="s">
        <v>633</v>
      </c>
      <c r="D8" s="151"/>
      <c r="E8" s="154" t="s">
        <v>585</v>
      </c>
      <c r="F8" s="153" t="s">
        <v>597</v>
      </c>
      <c r="G8" s="153" t="s">
        <v>597</v>
      </c>
      <c r="H8" s="151"/>
      <c r="I8" s="152">
        <v>0.03</v>
      </c>
      <c r="J8" s="176" t="s">
        <v>585</v>
      </c>
      <c r="K8" s="172" t="s">
        <v>577</v>
      </c>
      <c r="L8" s="151"/>
      <c r="M8" s="190" t="s">
        <v>577</v>
      </c>
    </row>
    <row r="9" spans="2:13" ht="14.5" x14ac:dyDescent="0.35">
      <c r="B9" s="168" t="s">
        <v>586</v>
      </c>
      <c r="C9" s="175" t="s">
        <v>634</v>
      </c>
      <c r="D9" s="160"/>
      <c r="E9" s="158" t="s">
        <v>586</v>
      </c>
      <c r="F9" s="159" t="s">
        <v>597</v>
      </c>
      <c r="G9" s="159" t="s">
        <v>599</v>
      </c>
      <c r="H9" s="160"/>
      <c r="I9" s="162">
        <v>0</v>
      </c>
      <c r="J9" s="168" t="s">
        <v>586</v>
      </c>
      <c r="K9" s="169" t="s">
        <v>579</v>
      </c>
      <c r="L9" s="160"/>
      <c r="M9" s="189" t="s">
        <v>579</v>
      </c>
    </row>
    <row r="10" spans="2:13" ht="14.5" x14ac:dyDescent="0.35">
      <c r="B10" s="170" t="s">
        <v>590</v>
      </c>
      <c r="C10" s="177" t="s">
        <v>639</v>
      </c>
      <c r="D10" s="151"/>
      <c r="E10" s="149" t="s">
        <v>590</v>
      </c>
      <c r="F10" s="153" t="s">
        <v>639</v>
      </c>
      <c r="G10" s="153" t="s">
        <v>639</v>
      </c>
      <c r="H10" s="151"/>
      <c r="I10" s="152"/>
      <c r="J10" s="170" t="s">
        <v>590</v>
      </c>
      <c r="K10" s="172" t="s">
        <v>584</v>
      </c>
      <c r="L10" s="151"/>
      <c r="M10" s="190" t="s">
        <v>577</v>
      </c>
    </row>
    <row r="11" spans="2:13" ht="14.5" x14ac:dyDescent="0.35">
      <c r="B11" s="178"/>
      <c r="C11" s="179"/>
      <c r="D11" s="160"/>
      <c r="E11" s="164"/>
      <c r="F11" s="165"/>
      <c r="G11" s="165"/>
      <c r="H11" s="160"/>
      <c r="I11" s="160"/>
      <c r="J11" s="178"/>
      <c r="K11" s="183"/>
      <c r="L11" s="160"/>
      <c r="M11" s="95"/>
    </row>
    <row r="12" spans="2:13" ht="14.5" x14ac:dyDescent="0.35">
      <c r="B12" s="170" t="s">
        <v>626</v>
      </c>
      <c r="C12" s="177" t="s">
        <v>596</v>
      </c>
      <c r="D12" s="151"/>
      <c r="E12" s="149" t="s">
        <v>626</v>
      </c>
      <c r="F12" s="153" t="s">
        <v>596</v>
      </c>
      <c r="G12" s="153" t="s">
        <v>596</v>
      </c>
      <c r="H12" s="151"/>
      <c r="I12" s="151"/>
      <c r="J12" s="170" t="s">
        <v>643</v>
      </c>
      <c r="K12" s="172" t="s">
        <v>578</v>
      </c>
      <c r="L12" s="151"/>
      <c r="M12" s="190" t="s">
        <v>636</v>
      </c>
    </row>
    <row r="13" spans="2:13" ht="14.5" x14ac:dyDescent="0.35">
      <c r="B13" s="168" t="s">
        <v>627</v>
      </c>
      <c r="C13" s="175" t="s">
        <v>596</v>
      </c>
      <c r="D13" s="160"/>
      <c r="E13" s="158" t="s">
        <v>627</v>
      </c>
      <c r="F13" s="159" t="s">
        <v>596</v>
      </c>
      <c r="G13" s="159" t="s">
        <v>596</v>
      </c>
      <c r="H13" s="160"/>
      <c r="I13" s="160"/>
      <c r="J13" s="184"/>
      <c r="K13" s="185"/>
      <c r="L13" s="160"/>
      <c r="M13" s="95"/>
    </row>
    <row r="14" spans="2:13" ht="14.5" x14ac:dyDescent="0.35">
      <c r="B14" s="170" t="s">
        <v>628</v>
      </c>
      <c r="C14" s="177" t="s">
        <v>635</v>
      </c>
      <c r="D14" s="151"/>
      <c r="E14" s="149" t="s">
        <v>628</v>
      </c>
      <c r="F14" s="153" t="s">
        <v>635</v>
      </c>
      <c r="G14" s="153" t="s">
        <v>635</v>
      </c>
      <c r="H14" s="151"/>
      <c r="I14" s="151"/>
      <c r="J14" s="170" t="s">
        <v>591</v>
      </c>
      <c r="K14" s="172" t="s">
        <v>578</v>
      </c>
      <c r="L14" s="151"/>
      <c r="M14" s="190" t="s">
        <v>645</v>
      </c>
    </row>
    <row r="15" spans="2:13" ht="14.5" x14ac:dyDescent="0.35">
      <c r="B15" s="168" t="s">
        <v>637</v>
      </c>
      <c r="C15" s="175" t="s">
        <v>636</v>
      </c>
      <c r="D15" s="160"/>
      <c r="E15" s="158" t="s">
        <v>637</v>
      </c>
      <c r="F15" s="159" t="s">
        <v>636</v>
      </c>
      <c r="G15" s="159" t="s">
        <v>636</v>
      </c>
      <c r="H15" s="160"/>
      <c r="I15" s="160"/>
      <c r="J15" s="184"/>
      <c r="K15" s="185"/>
      <c r="L15" s="160"/>
      <c r="M15" s="95"/>
    </row>
    <row r="16" spans="2:13" ht="14.5" x14ac:dyDescent="0.35">
      <c r="B16" s="170" t="s">
        <v>638</v>
      </c>
      <c r="C16" s="177" t="s">
        <v>596</v>
      </c>
      <c r="D16" s="151"/>
      <c r="E16" s="149" t="s">
        <v>638</v>
      </c>
      <c r="F16" s="153" t="s">
        <v>596</v>
      </c>
      <c r="G16" s="153" t="s">
        <v>596</v>
      </c>
      <c r="H16" s="151"/>
      <c r="I16" s="151"/>
      <c r="J16" s="170" t="s">
        <v>593</v>
      </c>
      <c r="K16" s="172" t="s">
        <v>578</v>
      </c>
      <c r="L16" s="151"/>
      <c r="M16" s="190" t="s">
        <v>636</v>
      </c>
    </row>
    <row r="17" spans="2:13" ht="14.5" x14ac:dyDescent="0.35">
      <c r="B17" s="168" t="s">
        <v>629</v>
      </c>
      <c r="C17" s="175" t="s">
        <v>596</v>
      </c>
      <c r="D17" s="160"/>
      <c r="E17" s="158" t="s">
        <v>629</v>
      </c>
      <c r="F17" s="159" t="s">
        <v>596</v>
      </c>
      <c r="G17" s="159" t="s">
        <v>596</v>
      </c>
      <c r="H17" s="160"/>
      <c r="I17" s="160"/>
      <c r="J17" s="184"/>
      <c r="K17" s="185"/>
      <c r="L17" s="160"/>
      <c r="M17" s="95"/>
    </row>
    <row r="18" spans="2:13" ht="14.5" x14ac:dyDescent="0.35">
      <c r="B18" s="180" t="s">
        <v>630</v>
      </c>
      <c r="C18" s="181" t="s">
        <v>596</v>
      </c>
      <c r="D18" s="157"/>
      <c r="E18" s="155" t="s">
        <v>630</v>
      </c>
      <c r="F18" s="156" t="s">
        <v>596</v>
      </c>
      <c r="G18" s="156" t="s">
        <v>596</v>
      </c>
      <c r="H18" s="157"/>
      <c r="I18" s="157"/>
      <c r="J18" s="186"/>
      <c r="K18" s="187"/>
      <c r="L18" s="157"/>
      <c r="M18" s="191"/>
    </row>
    <row r="19" spans="2:13" x14ac:dyDescent="0.25">
      <c r="F19" s="48"/>
      <c r="G19" s="48"/>
      <c r="J19" s="186"/>
      <c r="K19" s="187"/>
    </row>
    <row r="20" spans="2:13" ht="14.5" x14ac:dyDescent="0.35">
      <c r="J20" s="166" t="s">
        <v>644</v>
      </c>
      <c r="K20" s="167" t="s">
        <v>651</v>
      </c>
    </row>
    <row r="21" spans="2:13" ht="14.5" x14ac:dyDescent="0.35">
      <c r="J21" s="168" t="s">
        <v>592</v>
      </c>
      <c r="K21" s="169" t="s">
        <v>577</v>
      </c>
    </row>
    <row r="22" spans="2:13" ht="14.5" x14ac:dyDescent="0.35">
      <c r="J22" s="170" t="s">
        <v>594</v>
      </c>
      <c r="K22" s="171" t="s">
        <v>579</v>
      </c>
    </row>
    <row r="23" spans="2:13" ht="14.5" x14ac:dyDescent="0.35">
      <c r="J23" s="168" t="s">
        <v>587</v>
      </c>
      <c r="K23" s="169" t="s">
        <v>578</v>
      </c>
    </row>
    <row r="24" spans="2:13" ht="14.5" x14ac:dyDescent="0.35">
      <c r="J24" s="170" t="s">
        <v>588</v>
      </c>
      <c r="K24" s="172" t="s">
        <v>578</v>
      </c>
    </row>
    <row r="25" spans="2:13" ht="14.5" x14ac:dyDescent="0.35">
      <c r="J25" s="168" t="s">
        <v>589</v>
      </c>
      <c r="K25" s="169" t="s">
        <v>578</v>
      </c>
    </row>
    <row r="27" spans="2:13" ht="14.5" x14ac:dyDescent="0.35">
      <c r="J27" s="115" t="s">
        <v>595</v>
      </c>
      <c r="K27" s="143" t="s">
        <v>579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27582-F35E-4FCC-BA00-8F336C636B40}">
  <dimension ref="B2:T602"/>
  <sheetViews>
    <sheetView showGridLines="0" workbookViewId="0">
      <pane ySplit="3" topLeftCell="A4" activePane="bottomLeft" state="frozen"/>
      <selection activeCell="C46" sqref="C46:M46"/>
      <selection pane="bottomLeft" activeCell="B17" sqref="B17"/>
    </sheetView>
  </sheetViews>
  <sheetFormatPr defaultColWidth="9.1796875" defaultRowHeight="12.5" x14ac:dyDescent="0.25"/>
  <cols>
    <col min="1" max="1" width="4.81640625" style="14" customWidth="1"/>
    <col min="2" max="2" width="22.26953125" style="14" bestFit="1" customWidth="1"/>
    <col min="3" max="3" width="4.81640625" style="14" customWidth="1"/>
    <col min="4" max="4" width="10.453125" style="14" bestFit="1" customWidth="1"/>
    <col min="5" max="5" width="9.1796875" style="14"/>
    <col min="6" max="6" width="13.81640625" style="77" bestFit="1" customWidth="1"/>
    <col min="7" max="7" width="9.1796875" style="77"/>
    <col min="8" max="8" width="29.1796875" style="14" customWidth="1"/>
    <col min="9" max="9" width="4.54296875" style="14" customWidth="1"/>
    <col min="10" max="10" width="11.54296875" style="14" customWidth="1"/>
    <col min="11" max="11" width="6" style="14" customWidth="1"/>
    <col min="12" max="12" width="19.26953125" style="14" customWidth="1"/>
    <col min="13" max="13" width="6" style="14" customWidth="1"/>
    <col min="14" max="14" width="38.81640625" style="14" bestFit="1" customWidth="1"/>
    <col min="15" max="15" width="3.7265625" style="14" customWidth="1"/>
    <col min="16" max="16" width="48.453125" style="14" bestFit="1" customWidth="1"/>
    <col min="17" max="17" width="6.26953125" style="14" customWidth="1"/>
    <col min="18" max="18" width="64.54296875" style="14" customWidth="1"/>
    <col min="19" max="19" width="9.1796875" style="14"/>
    <col min="20" max="20" width="39.7265625" style="14" bestFit="1" customWidth="1"/>
    <col min="21" max="16384" width="9.1796875" style="14"/>
  </cols>
  <sheetData>
    <row r="2" spans="2:20" ht="13" x14ac:dyDescent="0.3">
      <c r="G2" s="78"/>
    </row>
    <row r="3" spans="2:20" ht="13" x14ac:dyDescent="0.3">
      <c r="B3" s="74" t="s">
        <v>1</v>
      </c>
      <c r="D3" s="74" t="s">
        <v>3</v>
      </c>
      <c r="F3" s="80" t="s">
        <v>53</v>
      </c>
      <c r="G3" s="79"/>
      <c r="H3" s="74" t="s">
        <v>54</v>
      </c>
      <c r="J3" s="74" t="s">
        <v>55</v>
      </c>
      <c r="L3" s="74" t="s">
        <v>56</v>
      </c>
      <c r="N3" s="74" t="s">
        <v>16</v>
      </c>
      <c r="P3" s="74" t="s">
        <v>57</v>
      </c>
      <c r="R3" s="74" t="s">
        <v>58</v>
      </c>
      <c r="T3" s="74" t="s">
        <v>59</v>
      </c>
    </row>
    <row r="4" spans="2:20" x14ac:dyDescent="0.25">
      <c r="B4" s="71" t="s">
        <v>2</v>
      </c>
      <c r="D4" s="71">
        <v>1</v>
      </c>
      <c r="F4" s="81">
        <v>0</v>
      </c>
      <c r="G4" s="79"/>
      <c r="H4" s="71" t="s">
        <v>60</v>
      </c>
      <c r="J4" s="71" t="s">
        <v>15</v>
      </c>
      <c r="L4" s="71" t="s">
        <v>9</v>
      </c>
      <c r="N4" s="71" t="s">
        <v>17</v>
      </c>
      <c r="P4" s="71" t="s">
        <v>19</v>
      </c>
      <c r="R4" s="71" t="s">
        <v>61</v>
      </c>
      <c r="T4" s="71" t="str">
        <f>+N6&amp;J4</f>
        <v>Business/Work/School/Frequent CommuterYes</v>
      </c>
    </row>
    <row r="5" spans="2:20" x14ac:dyDescent="0.25">
      <c r="B5" s="71" t="s">
        <v>62</v>
      </c>
      <c r="D5" s="71">
        <v>2</v>
      </c>
      <c r="F5" s="81">
        <v>1000</v>
      </c>
      <c r="G5" s="79"/>
      <c r="H5" s="71" t="s">
        <v>63</v>
      </c>
      <c r="J5" s="71" t="s">
        <v>24</v>
      </c>
      <c r="L5" s="71" t="s">
        <v>64</v>
      </c>
      <c r="N5" s="71" t="s">
        <v>65</v>
      </c>
      <c r="P5" s="71" t="s">
        <v>66</v>
      </c>
      <c r="R5" s="71" t="s">
        <v>21</v>
      </c>
    </row>
    <row r="6" spans="2:20" x14ac:dyDescent="0.25">
      <c r="D6" s="71">
        <v>3</v>
      </c>
      <c r="F6" s="81">
        <v>1500</v>
      </c>
      <c r="G6" s="79"/>
      <c r="H6" s="71" t="s">
        <v>67</v>
      </c>
      <c r="J6" s="71"/>
      <c r="L6" s="71" t="s">
        <v>68</v>
      </c>
      <c r="N6" s="71" t="s">
        <v>69</v>
      </c>
      <c r="P6" s="71" t="s">
        <v>70</v>
      </c>
      <c r="R6" s="71" t="s">
        <v>71</v>
      </c>
    </row>
    <row r="7" spans="2:20" x14ac:dyDescent="0.25">
      <c r="D7" s="71">
        <v>4</v>
      </c>
      <c r="F7" s="81">
        <v>2000</v>
      </c>
      <c r="G7" s="79"/>
      <c r="H7" s="71" t="s">
        <v>72</v>
      </c>
      <c r="J7" s="71"/>
      <c r="L7" s="71" t="s">
        <v>73</v>
      </c>
      <c r="N7" s="71" t="s">
        <v>74</v>
      </c>
      <c r="P7" s="71" t="s">
        <v>75</v>
      </c>
      <c r="R7" s="71"/>
    </row>
    <row r="8" spans="2:20" ht="13" x14ac:dyDescent="0.3">
      <c r="B8" s="74" t="s">
        <v>624</v>
      </c>
      <c r="D8" s="71">
        <v>5</v>
      </c>
      <c r="F8" s="81">
        <v>2500</v>
      </c>
      <c r="G8" s="79"/>
      <c r="H8" s="71"/>
      <c r="J8" s="71"/>
      <c r="L8" s="71"/>
      <c r="N8" s="71" t="s">
        <v>76</v>
      </c>
      <c r="R8" s="71" t="s">
        <v>77</v>
      </c>
    </row>
    <row r="9" spans="2:20" x14ac:dyDescent="0.25">
      <c r="B9" s="71" t="s">
        <v>622</v>
      </c>
      <c r="D9" s="71">
        <v>6</v>
      </c>
      <c r="F9" s="81">
        <v>3000</v>
      </c>
      <c r="G9" s="79"/>
      <c r="H9" s="71"/>
      <c r="J9" s="71"/>
      <c r="L9" s="71"/>
      <c r="N9" s="71" t="s">
        <v>78</v>
      </c>
    </row>
    <row r="10" spans="2:20" x14ac:dyDescent="0.25">
      <c r="B10" s="71" t="s">
        <v>623</v>
      </c>
      <c r="D10" s="71">
        <v>7</v>
      </c>
      <c r="F10" s="81">
        <v>3500</v>
      </c>
      <c r="G10" s="79"/>
      <c r="H10" s="71"/>
      <c r="J10" s="71"/>
      <c r="L10" s="71"/>
      <c r="N10" s="71"/>
    </row>
    <row r="11" spans="2:20" x14ac:dyDescent="0.25">
      <c r="D11" s="71">
        <v>8</v>
      </c>
      <c r="F11" s="81">
        <v>4000</v>
      </c>
      <c r="G11" s="79"/>
    </row>
    <row r="12" spans="2:20" x14ac:dyDescent="0.25">
      <c r="D12" s="71">
        <v>9</v>
      </c>
      <c r="F12" s="81">
        <v>4500</v>
      </c>
      <c r="G12" s="79"/>
    </row>
    <row r="13" spans="2:20" ht="13" x14ac:dyDescent="0.3">
      <c r="D13" s="71">
        <v>10</v>
      </c>
      <c r="F13" s="81">
        <v>5000</v>
      </c>
      <c r="G13" s="79"/>
      <c r="H13" s="75" t="s">
        <v>79</v>
      </c>
    </row>
    <row r="14" spans="2:20" x14ac:dyDescent="0.25">
      <c r="D14" s="71">
        <v>11</v>
      </c>
      <c r="F14" s="81">
        <v>5500</v>
      </c>
      <c r="G14" s="79"/>
      <c r="H14" s="76" t="s">
        <v>5</v>
      </c>
    </row>
    <row r="15" spans="2:20" x14ac:dyDescent="0.25">
      <c r="D15" s="71">
        <v>12</v>
      </c>
      <c r="F15" s="81">
        <v>6000</v>
      </c>
      <c r="G15" s="79"/>
      <c r="H15" s="76" t="s">
        <v>80</v>
      </c>
    </row>
    <row r="16" spans="2:20" x14ac:dyDescent="0.25">
      <c r="D16" s="71">
        <v>13</v>
      </c>
      <c r="F16" s="81">
        <v>6500</v>
      </c>
      <c r="G16" s="79"/>
      <c r="H16" s="76" t="s">
        <v>81</v>
      </c>
    </row>
    <row r="17" spans="4:8" x14ac:dyDescent="0.25">
      <c r="D17" s="71">
        <v>14</v>
      </c>
      <c r="F17" s="81">
        <v>7000</v>
      </c>
      <c r="G17" s="79"/>
      <c r="H17" s="76" t="s">
        <v>63</v>
      </c>
    </row>
    <row r="18" spans="4:8" x14ac:dyDescent="0.25">
      <c r="D18" s="71">
        <v>15</v>
      </c>
      <c r="F18" s="81">
        <v>7500</v>
      </c>
      <c r="G18" s="79"/>
      <c r="H18" s="76" t="s">
        <v>67</v>
      </c>
    </row>
    <row r="19" spans="4:8" x14ac:dyDescent="0.25">
      <c r="D19" s="71">
        <v>16</v>
      </c>
      <c r="F19" s="81">
        <v>8000</v>
      </c>
      <c r="G19" s="79"/>
      <c r="H19" s="76" t="s">
        <v>72</v>
      </c>
    </row>
    <row r="20" spans="4:8" x14ac:dyDescent="0.25">
      <c r="D20" s="71">
        <v>17</v>
      </c>
      <c r="F20" s="81">
        <v>8500</v>
      </c>
      <c r="G20" s="79"/>
    </row>
    <row r="21" spans="4:8" x14ac:dyDescent="0.25">
      <c r="D21" s="71">
        <v>18</v>
      </c>
      <c r="F21" s="81">
        <v>9000</v>
      </c>
      <c r="G21" s="79"/>
    </row>
    <row r="22" spans="4:8" x14ac:dyDescent="0.25">
      <c r="D22" s="71">
        <v>19</v>
      </c>
      <c r="F22" s="81">
        <v>9500</v>
      </c>
      <c r="G22" s="79"/>
    </row>
    <row r="23" spans="4:8" x14ac:dyDescent="0.25">
      <c r="D23" s="71">
        <v>20</v>
      </c>
      <c r="F23" s="81">
        <v>10000</v>
      </c>
      <c r="G23" s="79"/>
    </row>
    <row r="24" spans="4:8" x14ac:dyDescent="0.25">
      <c r="D24" s="71">
        <v>21</v>
      </c>
      <c r="F24" s="81">
        <v>10500</v>
      </c>
      <c r="G24" s="79"/>
    </row>
    <row r="25" spans="4:8" x14ac:dyDescent="0.25">
      <c r="D25" s="71">
        <v>22</v>
      </c>
      <c r="F25" s="81">
        <v>11000</v>
      </c>
      <c r="G25" s="79"/>
    </row>
    <row r="26" spans="4:8" x14ac:dyDescent="0.25">
      <c r="D26" s="71">
        <v>23</v>
      </c>
      <c r="F26" s="81">
        <v>11500</v>
      </c>
      <c r="G26" s="79"/>
    </row>
    <row r="27" spans="4:8" x14ac:dyDescent="0.25">
      <c r="D27" s="71">
        <v>24</v>
      </c>
      <c r="F27" s="81">
        <v>12000</v>
      </c>
      <c r="G27" s="79"/>
    </row>
    <row r="28" spans="4:8" x14ac:dyDescent="0.25">
      <c r="D28" s="71">
        <v>25</v>
      </c>
      <c r="F28" s="81">
        <v>12500</v>
      </c>
      <c r="G28" s="79"/>
    </row>
    <row r="29" spans="4:8" x14ac:dyDescent="0.25">
      <c r="D29" s="71">
        <v>26</v>
      </c>
      <c r="F29" s="81">
        <v>13000</v>
      </c>
      <c r="G29" s="79"/>
    </row>
    <row r="30" spans="4:8" x14ac:dyDescent="0.25">
      <c r="D30" s="71">
        <v>27</v>
      </c>
      <c r="F30" s="81">
        <v>13500</v>
      </c>
      <c r="G30" s="79"/>
    </row>
    <row r="31" spans="4:8" x14ac:dyDescent="0.25">
      <c r="D31" s="71">
        <v>28</v>
      </c>
      <c r="F31" s="81">
        <v>14000</v>
      </c>
      <c r="G31" s="79"/>
    </row>
    <row r="32" spans="4:8" x14ac:dyDescent="0.25">
      <c r="D32" s="71">
        <v>29</v>
      </c>
      <c r="F32" s="81">
        <v>14500</v>
      </c>
      <c r="G32" s="79"/>
    </row>
    <row r="33" spans="4:7" x14ac:dyDescent="0.25">
      <c r="D33" s="71">
        <v>30</v>
      </c>
      <c r="F33" s="81">
        <v>15000</v>
      </c>
      <c r="G33" s="79"/>
    </row>
    <row r="34" spans="4:7" x14ac:dyDescent="0.25">
      <c r="D34" s="71">
        <v>180</v>
      </c>
      <c r="F34" s="81">
        <v>15500</v>
      </c>
      <c r="G34" s="79"/>
    </row>
    <row r="35" spans="4:7" x14ac:dyDescent="0.25">
      <c r="D35" s="71">
        <v>181</v>
      </c>
      <c r="F35" s="81">
        <v>16000</v>
      </c>
      <c r="G35" s="79"/>
    </row>
    <row r="36" spans="4:7" x14ac:dyDescent="0.25">
      <c r="D36" s="71">
        <v>182</v>
      </c>
      <c r="F36" s="81">
        <v>16500</v>
      </c>
      <c r="G36" s="79"/>
    </row>
    <row r="37" spans="4:7" x14ac:dyDescent="0.25">
      <c r="D37" s="71">
        <v>183</v>
      </c>
      <c r="F37" s="81">
        <v>17000</v>
      </c>
      <c r="G37" s="79"/>
    </row>
    <row r="38" spans="4:7" x14ac:dyDescent="0.25">
      <c r="D38" s="71">
        <v>184</v>
      </c>
      <c r="F38" s="81">
        <v>17500</v>
      </c>
      <c r="G38" s="79"/>
    </row>
    <row r="39" spans="4:7" x14ac:dyDescent="0.25">
      <c r="D39" s="71">
        <v>365</v>
      </c>
      <c r="F39" s="81">
        <v>18000</v>
      </c>
      <c r="G39" s="79"/>
    </row>
    <row r="40" spans="4:7" x14ac:dyDescent="0.25">
      <c r="F40" s="81">
        <v>18500</v>
      </c>
      <c r="G40" s="79"/>
    </row>
    <row r="41" spans="4:7" x14ac:dyDescent="0.25">
      <c r="F41" s="81">
        <v>19000</v>
      </c>
      <c r="G41" s="79"/>
    </row>
    <row r="42" spans="4:7" x14ac:dyDescent="0.25">
      <c r="F42" s="81">
        <v>19500</v>
      </c>
      <c r="G42" s="79"/>
    </row>
    <row r="43" spans="4:7" x14ac:dyDescent="0.25">
      <c r="F43" s="81">
        <v>20000</v>
      </c>
      <c r="G43" s="79"/>
    </row>
    <row r="44" spans="4:7" x14ac:dyDescent="0.25">
      <c r="F44" s="81">
        <v>20500</v>
      </c>
      <c r="G44" s="79"/>
    </row>
    <row r="45" spans="4:7" x14ac:dyDescent="0.25">
      <c r="F45" s="81">
        <v>21000</v>
      </c>
      <c r="G45" s="79"/>
    </row>
    <row r="46" spans="4:7" x14ac:dyDescent="0.25">
      <c r="F46" s="81">
        <v>21500</v>
      </c>
      <c r="G46" s="79"/>
    </row>
    <row r="47" spans="4:7" x14ac:dyDescent="0.25">
      <c r="F47" s="81">
        <v>22000</v>
      </c>
      <c r="G47" s="79"/>
    </row>
    <row r="48" spans="4:7" x14ac:dyDescent="0.25">
      <c r="F48" s="81">
        <v>22500</v>
      </c>
      <c r="G48" s="79"/>
    </row>
    <row r="49" spans="6:7" x14ac:dyDescent="0.25">
      <c r="F49" s="81">
        <v>23000</v>
      </c>
      <c r="G49" s="79"/>
    </row>
    <row r="50" spans="6:7" x14ac:dyDescent="0.25">
      <c r="F50" s="81">
        <v>23500</v>
      </c>
      <c r="G50" s="79"/>
    </row>
    <row r="51" spans="6:7" x14ac:dyDescent="0.25">
      <c r="F51" s="81">
        <v>24000</v>
      </c>
      <c r="G51" s="79"/>
    </row>
    <row r="52" spans="6:7" x14ac:dyDescent="0.25">
      <c r="F52" s="81">
        <v>24500</v>
      </c>
      <c r="G52" s="79"/>
    </row>
    <row r="53" spans="6:7" x14ac:dyDescent="0.25">
      <c r="F53" s="81">
        <v>25000</v>
      </c>
      <c r="G53" s="79"/>
    </row>
    <row r="54" spans="6:7" x14ac:dyDescent="0.25">
      <c r="F54" s="81">
        <v>25500</v>
      </c>
      <c r="G54" s="79"/>
    </row>
    <row r="55" spans="6:7" x14ac:dyDescent="0.25">
      <c r="F55" s="81">
        <v>26000</v>
      </c>
      <c r="G55" s="79"/>
    </row>
    <row r="56" spans="6:7" x14ac:dyDescent="0.25">
      <c r="F56" s="81">
        <v>26500</v>
      </c>
      <c r="G56" s="79"/>
    </row>
    <row r="57" spans="6:7" x14ac:dyDescent="0.25">
      <c r="F57" s="81">
        <v>27000</v>
      </c>
      <c r="G57" s="79"/>
    </row>
    <row r="58" spans="6:7" x14ac:dyDescent="0.25">
      <c r="F58" s="81">
        <v>27500</v>
      </c>
      <c r="G58" s="79"/>
    </row>
    <row r="59" spans="6:7" x14ac:dyDescent="0.25">
      <c r="F59" s="81">
        <v>28000</v>
      </c>
      <c r="G59" s="79"/>
    </row>
    <row r="60" spans="6:7" x14ac:dyDescent="0.25">
      <c r="F60" s="81">
        <v>28500</v>
      </c>
      <c r="G60" s="79"/>
    </row>
    <row r="61" spans="6:7" x14ac:dyDescent="0.25">
      <c r="F61" s="81">
        <v>29000</v>
      </c>
      <c r="G61" s="79"/>
    </row>
    <row r="62" spans="6:7" x14ac:dyDescent="0.25">
      <c r="F62" s="81">
        <v>29500</v>
      </c>
      <c r="G62" s="79"/>
    </row>
    <row r="63" spans="6:7" x14ac:dyDescent="0.25">
      <c r="F63" s="81">
        <v>30000</v>
      </c>
      <c r="G63" s="79"/>
    </row>
    <row r="64" spans="6:7" x14ac:dyDescent="0.25">
      <c r="F64" s="81">
        <v>30500</v>
      </c>
      <c r="G64" s="79"/>
    </row>
    <row r="65" spans="6:7" x14ac:dyDescent="0.25">
      <c r="F65" s="81">
        <v>31000</v>
      </c>
      <c r="G65" s="79"/>
    </row>
    <row r="66" spans="6:7" x14ac:dyDescent="0.25">
      <c r="F66" s="81">
        <v>31500</v>
      </c>
      <c r="G66" s="79"/>
    </row>
    <row r="67" spans="6:7" x14ac:dyDescent="0.25">
      <c r="F67" s="81">
        <v>32000</v>
      </c>
      <c r="G67" s="79"/>
    </row>
    <row r="68" spans="6:7" x14ac:dyDescent="0.25">
      <c r="F68" s="81">
        <v>32500</v>
      </c>
      <c r="G68" s="79"/>
    </row>
    <row r="69" spans="6:7" x14ac:dyDescent="0.25">
      <c r="F69" s="81">
        <v>33000</v>
      </c>
      <c r="G69" s="79"/>
    </row>
    <row r="70" spans="6:7" x14ac:dyDescent="0.25">
      <c r="F70" s="81">
        <v>33500</v>
      </c>
      <c r="G70" s="79"/>
    </row>
    <row r="71" spans="6:7" x14ac:dyDescent="0.25">
      <c r="F71" s="81">
        <v>34000</v>
      </c>
      <c r="G71" s="79"/>
    </row>
    <row r="72" spans="6:7" x14ac:dyDescent="0.25">
      <c r="F72" s="81">
        <v>34500</v>
      </c>
      <c r="G72" s="79"/>
    </row>
    <row r="73" spans="6:7" x14ac:dyDescent="0.25">
      <c r="F73" s="81">
        <v>35000</v>
      </c>
      <c r="G73" s="79"/>
    </row>
    <row r="74" spans="6:7" x14ac:dyDescent="0.25">
      <c r="F74" s="81">
        <v>35500</v>
      </c>
      <c r="G74" s="79"/>
    </row>
    <row r="75" spans="6:7" x14ac:dyDescent="0.25">
      <c r="F75" s="81">
        <v>36000</v>
      </c>
      <c r="G75" s="79"/>
    </row>
    <row r="76" spans="6:7" x14ac:dyDescent="0.25">
      <c r="F76" s="81">
        <v>36500</v>
      </c>
      <c r="G76" s="79"/>
    </row>
    <row r="77" spans="6:7" x14ac:dyDescent="0.25">
      <c r="F77" s="81">
        <v>37000</v>
      </c>
      <c r="G77" s="79"/>
    </row>
    <row r="78" spans="6:7" x14ac:dyDescent="0.25">
      <c r="F78" s="81">
        <v>37500</v>
      </c>
      <c r="G78" s="79"/>
    </row>
    <row r="79" spans="6:7" x14ac:dyDescent="0.25">
      <c r="F79" s="81">
        <v>38000</v>
      </c>
      <c r="G79" s="79"/>
    </row>
    <row r="80" spans="6:7" x14ac:dyDescent="0.25">
      <c r="F80" s="81">
        <v>38500</v>
      </c>
      <c r="G80" s="79"/>
    </row>
    <row r="81" spans="6:7" x14ac:dyDescent="0.25">
      <c r="F81" s="81">
        <v>39000</v>
      </c>
      <c r="G81" s="79"/>
    </row>
    <row r="82" spans="6:7" x14ac:dyDescent="0.25">
      <c r="F82" s="81">
        <v>39500</v>
      </c>
      <c r="G82" s="79"/>
    </row>
    <row r="83" spans="6:7" x14ac:dyDescent="0.25">
      <c r="F83" s="81">
        <v>40000</v>
      </c>
      <c r="G83" s="79"/>
    </row>
    <row r="84" spans="6:7" x14ac:dyDescent="0.25">
      <c r="F84" s="81">
        <v>40500</v>
      </c>
      <c r="G84" s="79"/>
    </row>
    <row r="85" spans="6:7" x14ac:dyDescent="0.25">
      <c r="F85" s="81">
        <v>41000</v>
      </c>
      <c r="G85" s="79"/>
    </row>
    <row r="86" spans="6:7" x14ac:dyDescent="0.25">
      <c r="F86" s="81">
        <v>41500</v>
      </c>
      <c r="G86" s="79"/>
    </row>
    <row r="87" spans="6:7" x14ac:dyDescent="0.25">
      <c r="F87" s="81">
        <v>42000</v>
      </c>
      <c r="G87" s="79"/>
    </row>
    <row r="88" spans="6:7" x14ac:dyDescent="0.25">
      <c r="F88" s="81">
        <v>42500</v>
      </c>
      <c r="G88" s="79"/>
    </row>
    <row r="89" spans="6:7" x14ac:dyDescent="0.25">
      <c r="F89" s="81">
        <v>43000</v>
      </c>
      <c r="G89" s="79"/>
    </row>
    <row r="90" spans="6:7" x14ac:dyDescent="0.25">
      <c r="F90" s="81">
        <v>43500</v>
      </c>
      <c r="G90" s="79"/>
    </row>
    <row r="91" spans="6:7" x14ac:dyDescent="0.25">
      <c r="F91" s="81">
        <v>44000</v>
      </c>
      <c r="G91" s="79"/>
    </row>
    <row r="92" spans="6:7" x14ac:dyDescent="0.25">
      <c r="F92" s="81">
        <v>44500</v>
      </c>
      <c r="G92" s="79"/>
    </row>
    <row r="93" spans="6:7" x14ac:dyDescent="0.25">
      <c r="F93" s="81">
        <v>45000</v>
      </c>
      <c r="G93" s="79"/>
    </row>
    <row r="94" spans="6:7" x14ac:dyDescent="0.25">
      <c r="F94" s="81">
        <v>45500</v>
      </c>
      <c r="G94" s="79"/>
    </row>
    <row r="95" spans="6:7" x14ac:dyDescent="0.25">
      <c r="F95" s="81">
        <v>46000</v>
      </c>
      <c r="G95" s="79"/>
    </row>
    <row r="96" spans="6:7" x14ac:dyDescent="0.25">
      <c r="F96" s="81">
        <v>46500</v>
      </c>
      <c r="G96" s="79"/>
    </row>
    <row r="97" spans="6:7" x14ac:dyDescent="0.25">
      <c r="F97" s="81">
        <v>47000</v>
      </c>
      <c r="G97" s="79"/>
    </row>
    <row r="98" spans="6:7" x14ac:dyDescent="0.25">
      <c r="F98" s="81">
        <v>47500</v>
      </c>
      <c r="G98" s="79"/>
    </row>
    <row r="99" spans="6:7" x14ac:dyDescent="0.25">
      <c r="F99" s="81">
        <v>48000</v>
      </c>
      <c r="G99" s="79"/>
    </row>
    <row r="100" spans="6:7" x14ac:dyDescent="0.25">
      <c r="F100" s="81">
        <v>48500</v>
      </c>
      <c r="G100" s="79"/>
    </row>
    <row r="101" spans="6:7" x14ac:dyDescent="0.25">
      <c r="F101" s="81">
        <v>49000</v>
      </c>
      <c r="G101" s="79"/>
    </row>
    <row r="102" spans="6:7" x14ac:dyDescent="0.25">
      <c r="F102" s="81">
        <v>49500</v>
      </c>
      <c r="G102" s="79"/>
    </row>
    <row r="103" spans="6:7" x14ac:dyDescent="0.25">
      <c r="F103" s="81">
        <v>50000</v>
      </c>
      <c r="G103" s="79"/>
    </row>
    <row r="104" spans="6:7" x14ac:dyDescent="0.25">
      <c r="F104" s="81">
        <v>50500</v>
      </c>
      <c r="G104" s="79"/>
    </row>
    <row r="105" spans="6:7" x14ac:dyDescent="0.25">
      <c r="F105" s="81">
        <v>51000</v>
      </c>
      <c r="G105" s="79"/>
    </row>
    <row r="106" spans="6:7" x14ac:dyDescent="0.25">
      <c r="F106" s="81">
        <v>51500</v>
      </c>
      <c r="G106" s="79"/>
    </row>
    <row r="107" spans="6:7" x14ac:dyDescent="0.25">
      <c r="F107" s="81">
        <v>52000</v>
      </c>
      <c r="G107" s="79"/>
    </row>
    <row r="108" spans="6:7" x14ac:dyDescent="0.25">
      <c r="F108" s="81">
        <v>52500</v>
      </c>
      <c r="G108" s="79"/>
    </row>
    <row r="109" spans="6:7" x14ac:dyDescent="0.25">
      <c r="F109" s="81">
        <v>53000</v>
      </c>
      <c r="G109" s="79"/>
    </row>
    <row r="110" spans="6:7" x14ac:dyDescent="0.25">
      <c r="F110" s="81">
        <v>53500</v>
      </c>
      <c r="G110" s="79"/>
    </row>
    <row r="111" spans="6:7" x14ac:dyDescent="0.25">
      <c r="F111" s="81">
        <v>54000</v>
      </c>
      <c r="G111" s="79"/>
    </row>
    <row r="112" spans="6:7" x14ac:dyDescent="0.25">
      <c r="F112" s="81">
        <v>54500</v>
      </c>
      <c r="G112" s="79"/>
    </row>
    <row r="113" spans="6:7" x14ac:dyDescent="0.25">
      <c r="F113" s="81">
        <v>55000</v>
      </c>
      <c r="G113" s="79"/>
    </row>
    <row r="114" spans="6:7" x14ac:dyDescent="0.25">
      <c r="F114" s="81">
        <v>55500</v>
      </c>
      <c r="G114" s="79"/>
    </row>
    <row r="115" spans="6:7" x14ac:dyDescent="0.25">
      <c r="F115" s="81">
        <v>56000</v>
      </c>
      <c r="G115" s="79"/>
    </row>
    <row r="116" spans="6:7" x14ac:dyDescent="0.25">
      <c r="F116" s="81">
        <v>56500</v>
      </c>
      <c r="G116" s="79"/>
    </row>
    <row r="117" spans="6:7" x14ac:dyDescent="0.25">
      <c r="F117" s="81">
        <v>57000</v>
      </c>
      <c r="G117" s="79"/>
    </row>
    <row r="118" spans="6:7" x14ac:dyDescent="0.25">
      <c r="F118" s="81">
        <v>57500</v>
      </c>
      <c r="G118" s="79"/>
    </row>
    <row r="119" spans="6:7" x14ac:dyDescent="0.25">
      <c r="F119" s="81">
        <v>58000</v>
      </c>
      <c r="G119" s="79"/>
    </row>
    <row r="120" spans="6:7" x14ac:dyDescent="0.25">
      <c r="F120" s="81">
        <v>58500</v>
      </c>
      <c r="G120" s="79"/>
    </row>
    <row r="121" spans="6:7" x14ac:dyDescent="0.25">
      <c r="F121" s="81">
        <v>59000</v>
      </c>
      <c r="G121" s="79"/>
    </row>
    <row r="122" spans="6:7" x14ac:dyDescent="0.25">
      <c r="F122" s="81">
        <v>59500</v>
      </c>
      <c r="G122" s="79"/>
    </row>
    <row r="123" spans="6:7" x14ac:dyDescent="0.25">
      <c r="F123" s="81">
        <v>60000</v>
      </c>
      <c r="G123" s="79"/>
    </row>
    <row r="124" spans="6:7" x14ac:dyDescent="0.25">
      <c r="F124" s="81">
        <v>60500</v>
      </c>
      <c r="G124" s="79"/>
    </row>
    <row r="125" spans="6:7" x14ac:dyDescent="0.25">
      <c r="F125" s="81">
        <v>61000</v>
      </c>
      <c r="G125" s="79"/>
    </row>
    <row r="126" spans="6:7" x14ac:dyDescent="0.25">
      <c r="F126" s="81">
        <v>61500</v>
      </c>
      <c r="G126" s="79"/>
    </row>
    <row r="127" spans="6:7" x14ac:dyDescent="0.25">
      <c r="F127" s="81">
        <v>62000</v>
      </c>
      <c r="G127" s="79"/>
    </row>
    <row r="128" spans="6:7" x14ac:dyDescent="0.25">
      <c r="F128" s="81">
        <v>62500</v>
      </c>
      <c r="G128" s="79"/>
    </row>
    <row r="129" spans="6:7" x14ac:dyDescent="0.25">
      <c r="F129" s="81">
        <v>63000</v>
      </c>
      <c r="G129" s="79"/>
    </row>
    <row r="130" spans="6:7" x14ac:dyDescent="0.25">
      <c r="F130" s="81">
        <v>63500</v>
      </c>
      <c r="G130" s="79"/>
    </row>
    <row r="131" spans="6:7" x14ac:dyDescent="0.25">
      <c r="F131" s="81">
        <v>64000</v>
      </c>
      <c r="G131" s="79"/>
    </row>
    <row r="132" spans="6:7" x14ac:dyDescent="0.25">
      <c r="F132" s="81">
        <v>64500</v>
      </c>
      <c r="G132" s="79"/>
    </row>
    <row r="133" spans="6:7" x14ac:dyDescent="0.25">
      <c r="F133" s="81">
        <v>65000</v>
      </c>
      <c r="G133" s="79"/>
    </row>
    <row r="134" spans="6:7" x14ac:dyDescent="0.25">
      <c r="F134" s="81">
        <v>65500</v>
      </c>
      <c r="G134" s="79"/>
    </row>
    <row r="135" spans="6:7" x14ac:dyDescent="0.25">
      <c r="F135" s="81">
        <v>66000</v>
      </c>
      <c r="G135" s="79"/>
    </row>
    <row r="136" spans="6:7" x14ac:dyDescent="0.25">
      <c r="F136" s="81">
        <v>66500</v>
      </c>
      <c r="G136" s="79"/>
    </row>
    <row r="137" spans="6:7" x14ac:dyDescent="0.25">
      <c r="F137" s="81">
        <v>67000</v>
      </c>
      <c r="G137" s="79"/>
    </row>
    <row r="138" spans="6:7" x14ac:dyDescent="0.25">
      <c r="F138" s="81">
        <v>67500</v>
      </c>
      <c r="G138" s="79"/>
    </row>
    <row r="139" spans="6:7" x14ac:dyDescent="0.25">
      <c r="F139" s="81">
        <v>68000</v>
      </c>
      <c r="G139" s="79"/>
    </row>
    <row r="140" spans="6:7" x14ac:dyDescent="0.25">
      <c r="F140" s="81">
        <v>68500</v>
      </c>
      <c r="G140" s="79"/>
    </row>
    <row r="141" spans="6:7" x14ac:dyDescent="0.25">
      <c r="F141" s="81">
        <v>69000</v>
      </c>
      <c r="G141" s="79"/>
    </row>
    <row r="142" spans="6:7" x14ac:dyDescent="0.25">
      <c r="F142" s="81">
        <v>69500</v>
      </c>
      <c r="G142" s="79"/>
    </row>
    <row r="143" spans="6:7" x14ac:dyDescent="0.25">
      <c r="F143" s="81">
        <v>70000</v>
      </c>
      <c r="G143" s="79"/>
    </row>
    <row r="144" spans="6:7" x14ac:dyDescent="0.25">
      <c r="F144" s="81">
        <v>70500</v>
      </c>
      <c r="G144" s="79"/>
    </row>
    <row r="145" spans="6:7" x14ac:dyDescent="0.25">
      <c r="F145" s="81">
        <v>71000</v>
      </c>
      <c r="G145" s="79"/>
    </row>
    <row r="146" spans="6:7" x14ac:dyDescent="0.25">
      <c r="F146" s="81">
        <v>71500</v>
      </c>
      <c r="G146" s="79"/>
    </row>
    <row r="147" spans="6:7" x14ac:dyDescent="0.25">
      <c r="F147" s="81">
        <v>72000</v>
      </c>
      <c r="G147" s="79"/>
    </row>
    <row r="148" spans="6:7" x14ac:dyDescent="0.25">
      <c r="F148" s="81">
        <v>72500</v>
      </c>
      <c r="G148" s="79"/>
    </row>
    <row r="149" spans="6:7" x14ac:dyDescent="0.25">
      <c r="F149" s="81">
        <v>73000</v>
      </c>
      <c r="G149" s="79"/>
    </row>
    <row r="150" spans="6:7" x14ac:dyDescent="0.25">
      <c r="F150" s="81">
        <v>73500</v>
      </c>
      <c r="G150" s="79"/>
    </row>
    <row r="151" spans="6:7" x14ac:dyDescent="0.25">
      <c r="F151" s="81">
        <v>74000</v>
      </c>
      <c r="G151" s="79"/>
    </row>
    <row r="152" spans="6:7" x14ac:dyDescent="0.25">
      <c r="F152" s="81">
        <v>74500</v>
      </c>
      <c r="G152" s="79"/>
    </row>
    <row r="153" spans="6:7" x14ac:dyDescent="0.25">
      <c r="F153" s="81">
        <v>75000</v>
      </c>
      <c r="G153" s="79"/>
    </row>
    <row r="154" spans="6:7" x14ac:dyDescent="0.25">
      <c r="F154" s="81">
        <v>75500</v>
      </c>
      <c r="G154" s="79"/>
    </row>
    <row r="155" spans="6:7" x14ac:dyDescent="0.25">
      <c r="F155" s="81">
        <v>76000</v>
      </c>
      <c r="G155" s="79"/>
    </row>
    <row r="156" spans="6:7" x14ac:dyDescent="0.25">
      <c r="F156" s="81">
        <v>76500</v>
      </c>
      <c r="G156" s="79"/>
    </row>
    <row r="157" spans="6:7" x14ac:dyDescent="0.25">
      <c r="F157" s="81">
        <v>77000</v>
      </c>
      <c r="G157" s="79"/>
    </row>
    <row r="158" spans="6:7" x14ac:dyDescent="0.25">
      <c r="F158" s="81">
        <v>77500</v>
      </c>
      <c r="G158" s="79"/>
    </row>
    <row r="159" spans="6:7" x14ac:dyDescent="0.25">
      <c r="F159" s="81">
        <v>78000</v>
      </c>
      <c r="G159" s="79"/>
    </row>
    <row r="160" spans="6:7" x14ac:dyDescent="0.25">
      <c r="F160" s="81">
        <v>78500</v>
      </c>
      <c r="G160" s="79"/>
    </row>
    <row r="161" spans="6:7" x14ac:dyDescent="0.25">
      <c r="F161" s="81">
        <v>79000</v>
      </c>
      <c r="G161" s="79"/>
    </row>
    <row r="162" spans="6:7" x14ac:dyDescent="0.25">
      <c r="F162" s="81">
        <v>79500</v>
      </c>
      <c r="G162" s="79"/>
    </row>
    <row r="163" spans="6:7" x14ac:dyDescent="0.25">
      <c r="F163" s="81">
        <v>80000</v>
      </c>
      <c r="G163" s="79"/>
    </row>
    <row r="164" spans="6:7" x14ac:dyDescent="0.25">
      <c r="F164" s="81">
        <v>80500</v>
      </c>
      <c r="G164" s="79"/>
    </row>
    <row r="165" spans="6:7" x14ac:dyDescent="0.25">
      <c r="F165" s="81">
        <v>81000</v>
      </c>
      <c r="G165" s="79"/>
    </row>
    <row r="166" spans="6:7" x14ac:dyDescent="0.25">
      <c r="F166" s="81">
        <v>81500</v>
      </c>
      <c r="G166" s="79"/>
    </row>
    <row r="167" spans="6:7" x14ac:dyDescent="0.25">
      <c r="F167" s="81">
        <v>82000</v>
      </c>
      <c r="G167" s="79"/>
    </row>
    <row r="168" spans="6:7" x14ac:dyDescent="0.25">
      <c r="F168" s="81">
        <v>82500</v>
      </c>
      <c r="G168" s="79"/>
    </row>
    <row r="169" spans="6:7" x14ac:dyDescent="0.25">
      <c r="F169" s="81">
        <v>83000</v>
      </c>
      <c r="G169" s="79"/>
    </row>
    <row r="170" spans="6:7" x14ac:dyDescent="0.25">
      <c r="F170" s="81">
        <v>83500</v>
      </c>
      <c r="G170" s="79"/>
    </row>
    <row r="171" spans="6:7" x14ac:dyDescent="0.25">
      <c r="F171" s="81">
        <v>84000</v>
      </c>
      <c r="G171" s="79"/>
    </row>
    <row r="172" spans="6:7" x14ac:dyDescent="0.25">
      <c r="F172" s="81">
        <v>84500</v>
      </c>
      <c r="G172" s="79"/>
    </row>
    <row r="173" spans="6:7" x14ac:dyDescent="0.25">
      <c r="F173" s="81">
        <v>85000</v>
      </c>
      <c r="G173" s="79"/>
    </row>
    <row r="174" spans="6:7" x14ac:dyDescent="0.25">
      <c r="F174" s="81">
        <v>85500</v>
      </c>
      <c r="G174" s="79"/>
    </row>
    <row r="175" spans="6:7" x14ac:dyDescent="0.25">
      <c r="F175" s="81">
        <v>86000</v>
      </c>
      <c r="G175" s="79"/>
    </row>
    <row r="176" spans="6:7" x14ac:dyDescent="0.25">
      <c r="F176" s="81">
        <v>86500</v>
      </c>
      <c r="G176" s="79"/>
    </row>
    <row r="177" spans="6:7" x14ac:dyDescent="0.25">
      <c r="F177" s="81">
        <v>87000</v>
      </c>
      <c r="G177" s="79"/>
    </row>
    <row r="178" spans="6:7" x14ac:dyDescent="0.25">
      <c r="F178" s="81">
        <v>87500</v>
      </c>
      <c r="G178" s="79"/>
    </row>
    <row r="179" spans="6:7" x14ac:dyDescent="0.25">
      <c r="F179" s="81">
        <v>88000</v>
      </c>
      <c r="G179" s="79"/>
    </row>
    <row r="180" spans="6:7" x14ac:dyDescent="0.25">
      <c r="F180" s="81">
        <v>88500</v>
      </c>
      <c r="G180" s="79"/>
    </row>
    <row r="181" spans="6:7" x14ac:dyDescent="0.25">
      <c r="F181" s="81">
        <v>89000</v>
      </c>
      <c r="G181" s="79"/>
    </row>
    <row r="182" spans="6:7" x14ac:dyDescent="0.25">
      <c r="F182" s="81">
        <v>89500</v>
      </c>
      <c r="G182" s="79"/>
    </row>
    <row r="183" spans="6:7" x14ac:dyDescent="0.25">
      <c r="F183" s="81">
        <v>90000</v>
      </c>
      <c r="G183" s="79"/>
    </row>
    <row r="184" spans="6:7" x14ac:dyDescent="0.25">
      <c r="F184" s="81">
        <v>90500</v>
      </c>
      <c r="G184" s="79"/>
    </row>
    <row r="185" spans="6:7" x14ac:dyDescent="0.25">
      <c r="F185" s="81">
        <v>91000</v>
      </c>
      <c r="G185" s="79"/>
    </row>
    <row r="186" spans="6:7" x14ac:dyDescent="0.25">
      <c r="F186" s="81">
        <v>91500</v>
      </c>
      <c r="G186" s="79"/>
    </row>
    <row r="187" spans="6:7" x14ac:dyDescent="0.25">
      <c r="F187" s="81">
        <v>92000</v>
      </c>
      <c r="G187" s="79"/>
    </row>
    <row r="188" spans="6:7" x14ac:dyDescent="0.25">
      <c r="F188" s="81">
        <v>92500</v>
      </c>
      <c r="G188" s="79"/>
    </row>
    <row r="189" spans="6:7" x14ac:dyDescent="0.25">
      <c r="F189" s="81">
        <v>93000</v>
      </c>
      <c r="G189" s="79"/>
    </row>
    <row r="190" spans="6:7" x14ac:dyDescent="0.25">
      <c r="F190" s="81">
        <v>93500</v>
      </c>
      <c r="G190" s="79"/>
    </row>
    <row r="191" spans="6:7" x14ac:dyDescent="0.25">
      <c r="F191" s="81">
        <v>94000</v>
      </c>
      <c r="G191" s="79"/>
    </row>
    <row r="192" spans="6:7" x14ac:dyDescent="0.25">
      <c r="F192" s="81">
        <v>94500</v>
      </c>
      <c r="G192" s="79"/>
    </row>
    <row r="193" spans="6:7" x14ac:dyDescent="0.25">
      <c r="F193" s="81">
        <v>95000</v>
      </c>
      <c r="G193" s="79"/>
    </row>
    <row r="194" spans="6:7" x14ac:dyDescent="0.25">
      <c r="F194" s="81">
        <v>95500</v>
      </c>
      <c r="G194" s="79"/>
    </row>
    <row r="195" spans="6:7" x14ac:dyDescent="0.25">
      <c r="F195" s="81">
        <v>96000</v>
      </c>
      <c r="G195" s="79"/>
    </row>
    <row r="196" spans="6:7" x14ac:dyDescent="0.25">
      <c r="F196" s="81">
        <v>96500</v>
      </c>
      <c r="G196" s="79"/>
    </row>
    <row r="197" spans="6:7" x14ac:dyDescent="0.25">
      <c r="F197" s="81">
        <v>97000</v>
      </c>
      <c r="G197" s="79"/>
    </row>
    <row r="198" spans="6:7" x14ac:dyDescent="0.25">
      <c r="F198" s="81">
        <v>97500</v>
      </c>
      <c r="G198" s="79"/>
    </row>
    <row r="199" spans="6:7" x14ac:dyDescent="0.25">
      <c r="F199" s="81">
        <v>98000</v>
      </c>
      <c r="G199" s="79"/>
    </row>
    <row r="200" spans="6:7" x14ac:dyDescent="0.25">
      <c r="F200" s="81">
        <v>98500</v>
      </c>
      <c r="G200" s="79"/>
    </row>
    <row r="201" spans="6:7" x14ac:dyDescent="0.25">
      <c r="F201" s="81">
        <v>99000</v>
      </c>
      <c r="G201" s="79"/>
    </row>
    <row r="202" spans="6:7" x14ac:dyDescent="0.25">
      <c r="F202" s="81">
        <v>99500</v>
      </c>
      <c r="G202" s="79"/>
    </row>
    <row r="203" spans="6:7" x14ac:dyDescent="0.25">
      <c r="F203" s="81">
        <v>100000</v>
      </c>
      <c r="G203" s="79"/>
    </row>
    <row r="204" spans="6:7" x14ac:dyDescent="0.25">
      <c r="F204" s="81">
        <v>100500</v>
      </c>
      <c r="G204" s="79"/>
    </row>
    <row r="205" spans="6:7" x14ac:dyDescent="0.25">
      <c r="F205" s="81">
        <v>101000</v>
      </c>
      <c r="G205" s="79"/>
    </row>
    <row r="206" spans="6:7" x14ac:dyDescent="0.25">
      <c r="F206" s="81">
        <v>101500</v>
      </c>
      <c r="G206" s="79"/>
    </row>
    <row r="207" spans="6:7" x14ac:dyDescent="0.25">
      <c r="F207" s="81">
        <v>102000</v>
      </c>
      <c r="G207" s="79"/>
    </row>
    <row r="208" spans="6:7" x14ac:dyDescent="0.25">
      <c r="F208" s="81">
        <v>102500</v>
      </c>
      <c r="G208" s="79"/>
    </row>
    <row r="209" spans="6:7" x14ac:dyDescent="0.25">
      <c r="F209" s="81">
        <v>103000</v>
      </c>
      <c r="G209" s="79"/>
    </row>
    <row r="210" spans="6:7" x14ac:dyDescent="0.25">
      <c r="F210" s="81">
        <v>103500</v>
      </c>
      <c r="G210" s="79"/>
    </row>
    <row r="211" spans="6:7" x14ac:dyDescent="0.25">
      <c r="F211" s="81">
        <v>104000</v>
      </c>
      <c r="G211" s="79"/>
    </row>
    <row r="212" spans="6:7" x14ac:dyDescent="0.25">
      <c r="F212" s="81">
        <v>104500</v>
      </c>
      <c r="G212" s="79"/>
    </row>
    <row r="213" spans="6:7" x14ac:dyDescent="0.25">
      <c r="F213" s="81">
        <v>105000</v>
      </c>
      <c r="G213" s="79"/>
    </row>
    <row r="214" spans="6:7" x14ac:dyDescent="0.25">
      <c r="F214" s="81">
        <v>105500</v>
      </c>
      <c r="G214" s="79"/>
    </row>
    <row r="215" spans="6:7" x14ac:dyDescent="0.25">
      <c r="F215" s="81">
        <v>106000</v>
      </c>
      <c r="G215" s="79"/>
    </row>
    <row r="216" spans="6:7" x14ac:dyDescent="0.25">
      <c r="F216" s="81">
        <v>106500</v>
      </c>
      <c r="G216" s="79"/>
    </row>
    <row r="217" spans="6:7" x14ac:dyDescent="0.25">
      <c r="F217" s="81">
        <v>107000</v>
      </c>
      <c r="G217" s="79"/>
    </row>
    <row r="218" spans="6:7" x14ac:dyDescent="0.25">
      <c r="F218" s="81">
        <v>107500</v>
      </c>
      <c r="G218" s="79"/>
    </row>
    <row r="219" spans="6:7" x14ac:dyDescent="0.25">
      <c r="F219" s="81">
        <v>108000</v>
      </c>
      <c r="G219" s="79"/>
    </row>
    <row r="220" spans="6:7" x14ac:dyDescent="0.25">
      <c r="F220" s="81">
        <v>108500</v>
      </c>
      <c r="G220" s="79"/>
    </row>
    <row r="221" spans="6:7" x14ac:dyDescent="0.25">
      <c r="F221" s="81">
        <v>109000</v>
      </c>
      <c r="G221" s="79"/>
    </row>
    <row r="222" spans="6:7" x14ac:dyDescent="0.25">
      <c r="F222" s="81">
        <v>109500</v>
      </c>
      <c r="G222" s="79"/>
    </row>
    <row r="223" spans="6:7" x14ac:dyDescent="0.25">
      <c r="F223" s="81">
        <v>110000</v>
      </c>
      <c r="G223" s="79"/>
    </row>
    <row r="224" spans="6:7" x14ac:dyDescent="0.25">
      <c r="F224" s="81">
        <v>110500</v>
      </c>
      <c r="G224" s="79"/>
    </row>
    <row r="225" spans="6:7" x14ac:dyDescent="0.25">
      <c r="F225" s="81">
        <v>111000</v>
      </c>
      <c r="G225" s="79"/>
    </row>
    <row r="226" spans="6:7" x14ac:dyDescent="0.25">
      <c r="F226" s="81">
        <v>111500</v>
      </c>
      <c r="G226" s="79"/>
    </row>
    <row r="227" spans="6:7" x14ac:dyDescent="0.25">
      <c r="F227" s="81">
        <v>112000</v>
      </c>
      <c r="G227" s="79"/>
    </row>
    <row r="228" spans="6:7" x14ac:dyDescent="0.25">
      <c r="F228" s="81">
        <v>112500</v>
      </c>
      <c r="G228" s="79"/>
    </row>
    <row r="229" spans="6:7" x14ac:dyDescent="0.25">
      <c r="F229" s="81">
        <v>113000</v>
      </c>
      <c r="G229" s="79"/>
    </row>
    <row r="230" spans="6:7" x14ac:dyDescent="0.25">
      <c r="F230" s="81">
        <v>113500</v>
      </c>
      <c r="G230" s="79"/>
    </row>
    <row r="231" spans="6:7" x14ac:dyDescent="0.25">
      <c r="F231" s="81">
        <v>114000</v>
      </c>
      <c r="G231" s="79"/>
    </row>
    <row r="232" spans="6:7" x14ac:dyDescent="0.25">
      <c r="F232" s="81">
        <v>114500</v>
      </c>
      <c r="G232" s="79"/>
    </row>
    <row r="233" spans="6:7" x14ac:dyDescent="0.25">
      <c r="F233" s="81">
        <v>115000</v>
      </c>
      <c r="G233" s="79"/>
    </row>
    <row r="234" spans="6:7" x14ac:dyDescent="0.25">
      <c r="F234" s="81">
        <v>115500</v>
      </c>
      <c r="G234" s="79"/>
    </row>
    <row r="235" spans="6:7" x14ac:dyDescent="0.25">
      <c r="F235" s="81">
        <v>116000</v>
      </c>
      <c r="G235" s="79"/>
    </row>
    <row r="236" spans="6:7" x14ac:dyDescent="0.25">
      <c r="F236" s="81">
        <v>116500</v>
      </c>
      <c r="G236" s="79"/>
    </row>
    <row r="237" spans="6:7" x14ac:dyDescent="0.25">
      <c r="F237" s="81">
        <v>117000</v>
      </c>
      <c r="G237" s="79"/>
    </row>
    <row r="238" spans="6:7" x14ac:dyDescent="0.25">
      <c r="F238" s="81">
        <v>117500</v>
      </c>
      <c r="G238" s="79"/>
    </row>
    <row r="239" spans="6:7" x14ac:dyDescent="0.25">
      <c r="F239" s="81">
        <v>118000</v>
      </c>
      <c r="G239" s="79"/>
    </row>
    <row r="240" spans="6:7" x14ac:dyDescent="0.25">
      <c r="F240" s="81">
        <v>118500</v>
      </c>
      <c r="G240" s="79"/>
    </row>
    <row r="241" spans="6:7" x14ac:dyDescent="0.25">
      <c r="F241" s="81">
        <v>119000</v>
      </c>
      <c r="G241" s="79"/>
    </row>
    <row r="242" spans="6:7" x14ac:dyDescent="0.25">
      <c r="F242" s="81">
        <v>119500</v>
      </c>
      <c r="G242" s="79"/>
    </row>
    <row r="243" spans="6:7" x14ac:dyDescent="0.25">
      <c r="F243" s="81">
        <v>120000</v>
      </c>
      <c r="G243" s="79"/>
    </row>
    <row r="244" spans="6:7" x14ac:dyDescent="0.25">
      <c r="F244" s="81">
        <v>120500</v>
      </c>
      <c r="G244" s="79"/>
    </row>
    <row r="245" spans="6:7" x14ac:dyDescent="0.25">
      <c r="F245" s="81">
        <v>121000</v>
      </c>
      <c r="G245" s="79"/>
    </row>
    <row r="246" spans="6:7" x14ac:dyDescent="0.25">
      <c r="F246" s="81">
        <v>121500</v>
      </c>
      <c r="G246" s="79"/>
    </row>
    <row r="247" spans="6:7" x14ac:dyDescent="0.25">
      <c r="F247" s="81">
        <v>122000</v>
      </c>
      <c r="G247" s="79"/>
    </row>
    <row r="248" spans="6:7" x14ac:dyDescent="0.25">
      <c r="F248" s="81">
        <v>122500</v>
      </c>
      <c r="G248" s="79"/>
    </row>
    <row r="249" spans="6:7" x14ac:dyDescent="0.25">
      <c r="F249" s="81">
        <v>123000</v>
      </c>
      <c r="G249" s="79"/>
    </row>
    <row r="250" spans="6:7" x14ac:dyDescent="0.25">
      <c r="F250" s="81">
        <v>123500</v>
      </c>
      <c r="G250" s="79"/>
    </row>
    <row r="251" spans="6:7" x14ac:dyDescent="0.25">
      <c r="F251" s="81">
        <v>124000</v>
      </c>
      <c r="G251" s="79"/>
    </row>
    <row r="252" spans="6:7" x14ac:dyDescent="0.25">
      <c r="F252" s="81">
        <v>124500</v>
      </c>
      <c r="G252" s="79"/>
    </row>
    <row r="253" spans="6:7" x14ac:dyDescent="0.25">
      <c r="F253" s="81">
        <v>125000</v>
      </c>
      <c r="G253" s="79"/>
    </row>
    <row r="254" spans="6:7" x14ac:dyDescent="0.25">
      <c r="F254" s="81">
        <v>125500</v>
      </c>
      <c r="G254" s="79"/>
    </row>
    <row r="255" spans="6:7" x14ac:dyDescent="0.25">
      <c r="F255" s="81">
        <v>126000</v>
      </c>
      <c r="G255" s="79"/>
    </row>
    <row r="256" spans="6:7" x14ac:dyDescent="0.25">
      <c r="F256" s="81">
        <v>126500</v>
      </c>
      <c r="G256" s="79"/>
    </row>
    <row r="257" spans="6:7" x14ac:dyDescent="0.25">
      <c r="F257" s="81">
        <v>127000</v>
      </c>
      <c r="G257" s="79"/>
    </row>
    <row r="258" spans="6:7" x14ac:dyDescent="0.25">
      <c r="F258" s="81">
        <v>127500</v>
      </c>
      <c r="G258" s="79"/>
    </row>
    <row r="259" spans="6:7" x14ac:dyDescent="0.25">
      <c r="F259" s="81">
        <v>128000</v>
      </c>
      <c r="G259" s="79"/>
    </row>
    <row r="260" spans="6:7" x14ac:dyDescent="0.25">
      <c r="F260" s="81">
        <v>128500</v>
      </c>
      <c r="G260" s="79"/>
    </row>
    <row r="261" spans="6:7" x14ac:dyDescent="0.25">
      <c r="F261" s="81">
        <v>129000</v>
      </c>
      <c r="G261" s="79"/>
    </row>
    <row r="262" spans="6:7" x14ac:dyDescent="0.25">
      <c r="F262" s="81">
        <v>129500</v>
      </c>
      <c r="G262" s="79"/>
    </row>
    <row r="263" spans="6:7" x14ac:dyDescent="0.25">
      <c r="F263" s="81">
        <v>130000</v>
      </c>
      <c r="G263" s="79"/>
    </row>
    <row r="264" spans="6:7" x14ac:dyDescent="0.25">
      <c r="F264" s="81">
        <v>130500</v>
      </c>
      <c r="G264" s="79"/>
    </row>
    <row r="265" spans="6:7" x14ac:dyDescent="0.25">
      <c r="F265" s="81">
        <v>131000</v>
      </c>
      <c r="G265" s="79"/>
    </row>
    <row r="266" spans="6:7" x14ac:dyDescent="0.25">
      <c r="F266" s="81">
        <v>131500</v>
      </c>
      <c r="G266" s="79"/>
    </row>
    <row r="267" spans="6:7" x14ac:dyDescent="0.25">
      <c r="F267" s="81">
        <v>132000</v>
      </c>
      <c r="G267" s="79"/>
    </row>
    <row r="268" spans="6:7" x14ac:dyDescent="0.25">
      <c r="F268" s="81">
        <v>132500</v>
      </c>
      <c r="G268" s="79"/>
    </row>
    <row r="269" spans="6:7" x14ac:dyDescent="0.25">
      <c r="F269" s="81">
        <v>133000</v>
      </c>
      <c r="G269" s="79"/>
    </row>
    <row r="270" spans="6:7" x14ac:dyDescent="0.25">
      <c r="F270" s="81">
        <v>133500</v>
      </c>
      <c r="G270" s="79"/>
    </row>
    <row r="271" spans="6:7" x14ac:dyDescent="0.25">
      <c r="F271" s="81">
        <v>134000</v>
      </c>
      <c r="G271" s="79"/>
    </row>
    <row r="272" spans="6:7" x14ac:dyDescent="0.25">
      <c r="F272" s="81">
        <v>134500</v>
      </c>
      <c r="G272" s="79"/>
    </row>
    <row r="273" spans="6:7" x14ac:dyDescent="0.25">
      <c r="F273" s="81">
        <v>135000</v>
      </c>
      <c r="G273" s="79"/>
    </row>
    <row r="274" spans="6:7" x14ac:dyDescent="0.25">
      <c r="F274" s="81">
        <v>135500</v>
      </c>
      <c r="G274" s="79"/>
    </row>
    <row r="275" spans="6:7" x14ac:dyDescent="0.25">
      <c r="F275" s="81">
        <v>136000</v>
      </c>
      <c r="G275" s="79"/>
    </row>
    <row r="276" spans="6:7" x14ac:dyDescent="0.25">
      <c r="F276" s="81">
        <v>136500</v>
      </c>
      <c r="G276" s="79"/>
    </row>
    <row r="277" spans="6:7" x14ac:dyDescent="0.25">
      <c r="F277" s="81">
        <v>137000</v>
      </c>
      <c r="G277" s="79"/>
    </row>
    <row r="278" spans="6:7" x14ac:dyDescent="0.25">
      <c r="F278" s="81">
        <v>137500</v>
      </c>
      <c r="G278" s="79"/>
    </row>
    <row r="279" spans="6:7" x14ac:dyDescent="0.25">
      <c r="F279" s="81">
        <v>138000</v>
      </c>
      <c r="G279" s="79"/>
    </row>
    <row r="280" spans="6:7" x14ac:dyDescent="0.25">
      <c r="F280" s="81">
        <v>138500</v>
      </c>
      <c r="G280" s="79"/>
    </row>
    <row r="281" spans="6:7" x14ac:dyDescent="0.25">
      <c r="F281" s="81">
        <v>139000</v>
      </c>
      <c r="G281" s="79"/>
    </row>
    <row r="282" spans="6:7" x14ac:dyDescent="0.25">
      <c r="F282" s="81">
        <v>139500</v>
      </c>
      <c r="G282" s="79"/>
    </row>
    <row r="283" spans="6:7" x14ac:dyDescent="0.25">
      <c r="F283" s="81">
        <v>140000</v>
      </c>
      <c r="G283" s="79"/>
    </row>
    <row r="284" spans="6:7" x14ac:dyDescent="0.25">
      <c r="F284" s="81">
        <v>140500</v>
      </c>
      <c r="G284" s="79"/>
    </row>
    <row r="285" spans="6:7" x14ac:dyDescent="0.25">
      <c r="F285" s="81">
        <v>141000</v>
      </c>
      <c r="G285" s="79"/>
    </row>
    <row r="286" spans="6:7" x14ac:dyDescent="0.25">
      <c r="F286" s="81">
        <v>141500</v>
      </c>
      <c r="G286" s="79"/>
    </row>
    <row r="287" spans="6:7" x14ac:dyDescent="0.25">
      <c r="F287" s="81">
        <v>142000</v>
      </c>
      <c r="G287" s="79"/>
    </row>
    <row r="288" spans="6:7" x14ac:dyDescent="0.25">
      <c r="F288" s="81">
        <v>142500</v>
      </c>
      <c r="G288" s="79"/>
    </row>
    <row r="289" spans="6:7" x14ac:dyDescent="0.25">
      <c r="F289" s="81">
        <v>143000</v>
      </c>
      <c r="G289" s="79"/>
    </row>
    <row r="290" spans="6:7" x14ac:dyDescent="0.25">
      <c r="F290" s="81">
        <v>143500</v>
      </c>
      <c r="G290" s="79"/>
    </row>
    <row r="291" spans="6:7" x14ac:dyDescent="0.25">
      <c r="F291" s="81">
        <v>144000</v>
      </c>
      <c r="G291" s="79"/>
    </row>
    <row r="292" spans="6:7" x14ac:dyDescent="0.25">
      <c r="F292" s="81">
        <v>144500</v>
      </c>
      <c r="G292" s="79"/>
    </row>
    <row r="293" spans="6:7" x14ac:dyDescent="0.25">
      <c r="F293" s="81">
        <v>145000</v>
      </c>
      <c r="G293" s="79"/>
    </row>
    <row r="294" spans="6:7" x14ac:dyDescent="0.25">
      <c r="F294" s="81">
        <v>145500</v>
      </c>
      <c r="G294" s="79"/>
    </row>
    <row r="295" spans="6:7" x14ac:dyDescent="0.25">
      <c r="F295" s="81">
        <v>146000</v>
      </c>
      <c r="G295" s="79"/>
    </row>
    <row r="296" spans="6:7" x14ac:dyDescent="0.25">
      <c r="F296" s="81">
        <v>146500</v>
      </c>
      <c r="G296" s="79"/>
    </row>
    <row r="297" spans="6:7" x14ac:dyDescent="0.25">
      <c r="F297" s="81">
        <v>147000</v>
      </c>
      <c r="G297" s="79"/>
    </row>
    <row r="298" spans="6:7" x14ac:dyDescent="0.25">
      <c r="F298" s="81">
        <v>147500</v>
      </c>
      <c r="G298" s="79"/>
    </row>
    <row r="299" spans="6:7" x14ac:dyDescent="0.25">
      <c r="F299" s="81">
        <v>148000</v>
      </c>
      <c r="G299" s="79"/>
    </row>
    <row r="300" spans="6:7" x14ac:dyDescent="0.25">
      <c r="F300" s="81">
        <v>148500</v>
      </c>
      <c r="G300" s="79"/>
    </row>
    <row r="301" spans="6:7" x14ac:dyDescent="0.25">
      <c r="F301" s="81">
        <v>149000</v>
      </c>
      <c r="G301" s="79"/>
    </row>
    <row r="302" spans="6:7" x14ac:dyDescent="0.25">
      <c r="F302" s="81">
        <v>149500</v>
      </c>
      <c r="G302" s="79"/>
    </row>
    <row r="303" spans="6:7" x14ac:dyDescent="0.25">
      <c r="F303" s="81">
        <v>150000</v>
      </c>
      <c r="G303" s="79"/>
    </row>
    <row r="304" spans="6:7" x14ac:dyDescent="0.25">
      <c r="F304" s="81">
        <v>150500</v>
      </c>
      <c r="G304" s="79"/>
    </row>
    <row r="305" spans="6:7" x14ac:dyDescent="0.25">
      <c r="F305" s="81">
        <v>151000</v>
      </c>
      <c r="G305" s="79"/>
    </row>
    <row r="306" spans="6:7" x14ac:dyDescent="0.25">
      <c r="F306" s="81">
        <v>151500</v>
      </c>
      <c r="G306" s="79"/>
    </row>
    <row r="307" spans="6:7" x14ac:dyDescent="0.25">
      <c r="F307" s="81">
        <v>152000</v>
      </c>
      <c r="G307" s="79"/>
    </row>
    <row r="308" spans="6:7" x14ac:dyDescent="0.25">
      <c r="F308" s="81">
        <v>152500</v>
      </c>
      <c r="G308" s="79"/>
    </row>
    <row r="309" spans="6:7" x14ac:dyDescent="0.25">
      <c r="F309" s="81">
        <v>153000</v>
      </c>
      <c r="G309" s="79"/>
    </row>
    <row r="310" spans="6:7" x14ac:dyDescent="0.25">
      <c r="F310" s="81">
        <v>153500</v>
      </c>
      <c r="G310" s="79"/>
    </row>
    <row r="311" spans="6:7" x14ac:dyDescent="0.25">
      <c r="F311" s="81">
        <v>154000</v>
      </c>
      <c r="G311" s="79"/>
    </row>
    <row r="312" spans="6:7" x14ac:dyDescent="0.25">
      <c r="F312" s="81">
        <v>154500</v>
      </c>
      <c r="G312" s="79"/>
    </row>
    <row r="313" spans="6:7" x14ac:dyDescent="0.25">
      <c r="F313" s="81">
        <v>155000</v>
      </c>
      <c r="G313" s="79"/>
    </row>
    <row r="314" spans="6:7" x14ac:dyDescent="0.25">
      <c r="F314" s="81">
        <v>155500</v>
      </c>
      <c r="G314" s="79"/>
    </row>
    <row r="315" spans="6:7" x14ac:dyDescent="0.25">
      <c r="F315" s="81">
        <v>156000</v>
      </c>
      <c r="G315" s="79"/>
    </row>
    <row r="316" spans="6:7" x14ac:dyDescent="0.25">
      <c r="F316" s="81">
        <v>156500</v>
      </c>
      <c r="G316" s="79"/>
    </row>
    <row r="317" spans="6:7" x14ac:dyDescent="0.25">
      <c r="F317" s="81">
        <v>157000</v>
      </c>
      <c r="G317" s="79"/>
    </row>
    <row r="318" spans="6:7" x14ac:dyDescent="0.25">
      <c r="F318" s="81">
        <v>157500</v>
      </c>
      <c r="G318" s="79"/>
    </row>
    <row r="319" spans="6:7" x14ac:dyDescent="0.25">
      <c r="F319" s="81">
        <v>158000</v>
      </c>
      <c r="G319" s="79"/>
    </row>
    <row r="320" spans="6:7" x14ac:dyDescent="0.25">
      <c r="F320" s="81">
        <v>158500</v>
      </c>
      <c r="G320" s="79"/>
    </row>
    <row r="321" spans="6:7" x14ac:dyDescent="0.25">
      <c r="F321" s="81">
        <v>159000</v>
      </c>
      <c r="G321" s="79"/>
    </row>
    <row r="322" spans="6:7" x14ac:dyDescent="0.25">
      <c r="F322" s="81">
        <v>159500</v>
      </c>
      <c r="G322" s="79"/>
    </row>
    <row r="323" spans="6:7" x14ac:dyDescent="0.25">
      <c r="F323" s="81">
        <v>160000</v>
      </c>
      <c r="G323" s="79"/>
    </row>
    <row r="324" spans="6:7" x14ac:dyDescent="0.25">
      <c r="F324" s="81">
        <v>160500</v>
      </c>
      <c r="G324" s="79"/>
    </row>
    <row r="325" spans="6:7" x14ac:dyDescent="0.25">
      <c r="F325" s="81">
        <v>161000</v>
      </c>
      <c r="G325" s="79"/>
    </row>
    <row r="326" spans="6:7" x14ac:dyDescent="0.25">
      <c r="F326" s="81">
        <v>161500</v>
      </c>
      <c r="G326" s="79"/>
    </row>
    <row r="327" spans="6:7" x14ac:dyDescent="0.25">
      <c r="F327" s="81">
        <v>162000</v>
      </c>
      <c r="G327" s="79"/>
    </row>
    <row r="328" spans="6:7" x14ac:dyDescent="0.25">
      <c r="F328" s="81">
        <v>162500</v>
      </c>
      <c r="G328" s="79"/>
    </row>
    <row r="329" spans="6:7" x14ac:dyDescent="0.25">
      <c r="F329" s="81">
        <v>163000</v>
      </c>
      <c r="G329" s="79"/>
    </row>
    <row r="330" spans="6:7" x14ac:dyDescent="0.25">
      <c r="F330" s="81">
        <v>163500</v>
      </c>
      <c r="G330" s="79"/>
    </row>
    <row r="331" spans="6:7" x14ac:dyDescent="0.25">
      <c r="F331" s="81">
        <v>164000</v>
      </c>
      <c r="G331" s="79"/>
    </row>
    <row r="332" spans="6:7" x14ac:dyDescent="0.25">
      <c r="F332" s="81">
        <v>164500</v>
      </c>
      <c r="G332" s="79"/>
    </row>
    <row r="333" spans="6:7" x14ac:dyDescent="0.25">
      <c r="F333" s="81">
        <v>165000</v>
      </c>
      <c r="G333" s="79"/>
    </row>
    <row r="334" spans="6:7" x14ac:dyDescent="0.25">
      <c r="F334" s="81">
        <v>165500</v>
      </c>
      <c r="G334" s="79"/>
    </row>
    <row r="335" spans="6:7" x14ac:dyDescent="0.25">
      <c r="F335" s="81">
        <v>166000</v>
      </c>
      <c r="G335" s="79"/>
    </row>
    <row r="336" spans="6:7" x14ac:dyDescent="0.25">
      <c r="F336" s="81">
        <v>166500</v>
      </c>
      <c r="G336" s="79"/>
    </row>
    <row r="337" spans="6:7" x14ac:dyDescent="0.25">
      <c r="F337" s="81">
        <v>167000</v>
      </c>
      <c r="G337" s="79"/>
    </row>
    <row r="338" spans="6:7" x14ac:dyDescent="0.25">
      <c r="F338" s="81">
        <v>167500</v>
      </c>
      <c r="G338" s="79"/>
    </row>
    <row r="339" spans="6:7" x14ac:dyDescent="0.25">
      <c r="F339" s="81">
        <v>168000</v>
      </c>
      <c r="G339" s="79"/>
    </row>
    <row r="340" spans="6:7" x14ac:dyDescent="0.25">
      <c r="F340" s="81">
        <v>168500</v>
      </c>
      <c r="G340" s="79"/>
    </row>
    <row r="341" spans="6:7" x14ac:dyDescent="0.25">
      <c r="F341" s="81">
        <v>169000</v>
      </c>
      <c r="G341" s="79"/>
    </row>
    <row r="342" spans="6:7" x14ac:dyDescent="0.25">
      <c r="F342" s="81">
        <v>169500</v>
      </c>
      <c r="G342" s="79"/>
    </row>
    <row r="343" spans="6:7" x14ac:dyDescent="0.25">
      <c r="F343" s="81">
        <v>170000</v>
      </c>
      <c r="G343" s="79"/>
    </row>
    <row r="344" spans="6:7" x14ac:dyDescent="0.25">
      <c r="F344" s="81">
        <v>170500</v>
      </c>
      <c r="G344" s="79"/>
    </row>
    <row r="345" spans="6:7" x14ac:dyDescent="0.25">
      <c r="F345" s="81">
        <v>171000</v>
      </c>
      <c r="G345" s="79"/>
    </row>
    <row r="346" spans="6:7" x14ac:dyDescent="0.25">
      <c r="F346" s="81">
        <v>171500</v>
      </c>
      <c r="G346" s="79"/>
    </row>
    <row r="347" spans="6:7" x14ac:dyDescent="0.25">
      <c r="F347" s="81">
        <v>172000</v>
      </c>
      <c r="G347" s="79"/>
    </row>
    <row r="348" spans="6:7" x14ac:dyDescent="0.25">
      <c r="F348" s="81">
        <v>172500</v>
      </c>
      <c r="G348" s="79"/>
    </row>
    <row r="349" spans="6:7" x14ac:dyDescent="0.25">
      <c r="F349" s="81">
        <v>173000</v>
      </c>
      <c r="G349" s="79"/>
    </row>
    <row r="350" spans="6:7" x14ac:dyDescent="0.25">
      <c r="F350" s="81">
        <v>173500</v>
      </c>
      <c r="G350" s="79"/>
    </row>
    <row r="351" spans="6:7" x14ac:dyDescent="0.25">
      <c r="F351" s="81">
        <v>174000</v>
      </c>
      <c r="G351" s="79"/>
    </row>
    <row r="352" spans="6:7" x14ac:dyDescent="0.25">
      <c r="F352" s="81">
        <v>174500</v>
      </c>
      <c r="G352" s="79"/>
    </row>
    <row r="353" spans="6:7" x14ac:dyDescent="0.25">
      <c r="F353" s="81">
        <v>175000</v>
      </c>
      <c r="G353" s="79"/>
    </row>
    <row r="354" spans="6:7" x14ac:dyDescent="0.25">
      <c r="F354" s="81">
        <v>175500</v>
      </c>
      <c r="G354" s="79"/>
    </row>
    <row r="355" spans="6:7" x14ac:dyDescent="0.25">
      <c r="F355" s="81">
        <v>176000</v>
      </c>
      <c r="G355" s="79"/>
    </row>
    <row r="356" spans="6:7" x14ac:dyDescent="0.25">
      <c r="F356" s="81">
        <v>176500</v>
      </c>
      <c r="G356" s="79"/>
    </row>
    <row r="357" spans="6:7" x14ac:dyDescent="0.25">
      <c r="F357" s="81">
        <v>177000</v>
      </c>
      <c r="G357" s="79"/>
    </row>
    <row r="358" spans="6:7" x14ac:dyDescent="0.25">
      <c r="F358" s="81">
        <v>177500</v>
      </c>
      <c r="G358" s="79"/>
    </row>
    <row r="359" spans="6:7" x14ac:dyDescent="0.25">
      <c r="F359" s="81">
        <v>178000</v>
      </c>
      <c r="G359" s="79"/>
    </row>
    <row r="360" spans="6:7" x14ac:dyDescent="0.25">
      <c r="F360" s="81">
        <v>178500</v>
      </c>
      <c r="G360" s="79"/>
    </row>
    <row r="361" spans="6:7" x14ac:dyDescent="0.25">
      <c r="F361" s="81">
        <v>179000</v>
      </c>
      <c r="G361" s="79"/>
    </row>
    <row r="362" spans="6:7" x14ac:dyDescent="0.25">
      <c r="F362" s="81">
        <v>179500</v>
      </c>
      <c r="G362" s="79"/>
    </row>
    <row r="363" spans="6:7" x14ac:dyDescent="0.25">
      <c r="F363" s="81">
        <v>180000</v>
      </c>
      <c r="G363" s="79"/>
    </row>
    <row r="364" spans="6:7" x14ac:dyDescent="0.25">
      <c r="F364" s="81">
        <v>180500</v>
      </c>
      <c r="G364" s="79"/>
    </row>
    <row r="365" spans="6:7" x14ac:dyDescent="0.25">
      <c r="F365" s="81">
        <v>181000</v>
      </c>
      <c r="G365" s="79"/>
    </row>
    <row r="366" spans="6:7" x14ac:dyDescent="0.25">
      <c r="F366" s="81">
        <v>181500</v>
      </c>
      <c r="G366" s="79"/>
    </row>
    <row r="367" spans="6:7" x14ac:dyDescent="0.25">
      <c r="F367" s="81">
        <v>182000</v>
      </c>
      <c r="G367" s="79"/>
    </row>
    <row r="368" spans="6:7" x14ac:dyDescent="0.25">
      <c r="F368" s="81">
        <v>182500</v>
      </c>
      <c r="G368" s="79"/>
    </row>
    <row r="369" spans="6:7" x14ac:dyDescent="0.25">
      <c r="F369" s="81">
        <v>183000</v>
      </c>
      <c r="G369" s="79"/>
    </row>
    <row r="370" spans="6:7" x14ac:dyDescent="0.25">
      <c r="F370" s="81">
        <v>183500</v>
      </c>
      <c r="G370" s="79"/>
    </row>
    <row r="371" spans="6:7" x14ac:dyDescent="0.25">
      <c r="F371" s="81">
        <v>184000</v>
      </c>
      <c r="G371" s="79"/>
    </row>
    <row r="372" spans="6:7" x14ac:dyDescent="0.25">
      <c r="F372" s="81">
        <v>184500</v>
      </c>
      <c r="G372" s="79"/>
    </row>
    <row r="373" spans="6:7" x14ac:dyDescent="0.25">
      <c r="F373" s="81">
        <v>185000</v>
      </c>
      <c r="G373" s="79"/>
    </row>
    <row r="374" spans="6:7" x14ac:dyDescent="0.25">
      <c r="F374" s="81">
        <v>185500</v>
      </c>
      <c r="G374" s="79"/>
    </row>
    <row r="375" spans="6:7" x14ac:dyDescent="0.25">
      <c r="F375" s="81">
        <v>186000</v>
      </c>
      <c r="G375" s="79"/>
    </row>
    <row r="376" spans="6:7" x14ac:dyDescent="0.25">
      <c r="F376" s="81">
        <v>186500</v>
      </c>
      <c r="G376" s="79"/>
    </row>
    <row r="377" spans="6:7" x14ac:dyDescent="0.25">
      <c r="F377" s="81">
        <v>187000</v>
      </c>
      <c r="G377" s="79"/>
    </row>
    <row r="378" spans="6:7" x14ac:dyDescent="0.25">
      <c r="F378" s="81">
        <v>187500</v>
      </c>
      <c r="G378" s="79"/>
    </row>
    <row r="379" spans="6:7" x14ac:dyDescent="0.25">
      <c r="F379" s="81">
        <v>188000</v>
      </c>
      <c r="G379" s="79"/>
    </row>
    <row r="380" spans="6:7" x14ac:dyDescent="0.25">
      <c r="F380" s="81">
        <v>188500</v>
      </c>
      <c r="G380" s="79"/>
    </row>
    <row r="381" spans="6:7" x14ac:dyDescent="0.25">
      <c r="F381" s="81">
        <v>189000</v>
      </c>
      <c r="G381" s="79"/>
    </row>
    <row r="382" spans="6:7" x14ac:dyDescent="0.25">
      <c r="F382" s="81">
        <v>189500</v>
      </c>
      <c r="G382" s="79"/>
    </row>
    <row r="383" spans="6:7" x14ac:dyDescent="0.25">
      <c r="F383" s="81">
        <v>190000</v>
      </c>
      <c r="G383" s="79"/>
    </row>
    <row r="384" spans="6:7" x14ac:dyDescent="0.25">
      <c r="F384" s="81">
        <v>190500</v>
      </c>
      <c r="G384" s="79"/>
    </row>
    <row r="385" spans="6:7" x14ac:dyDescent="0.25">
      <c r="F385" s="81">
        <v>191000</v>
      </c>
      <c r="G385" s="79"/>
    </row>
    <row r="386" spans="6:7" x14ac:dyDescent="0.25">
      <c r="F386" s="81">
        <v>191500</v>
      </c>
      <c r="G386" s="79"/>
    </row>
    <row r="387" spans="6:7" x14ac:dyDescent="0.25">
      <c r="F387" s="81">
        <v>192000</v>
      </c>
      <c r="G387" s="79"/>
    </row>
    <row r="388" spans="6:7" x14ac:dyDescent="0.25">
      <c r="F388" s="81">
        <v>192500</v>
      </c>
      <c r="G388" s="79"/>
    </row>
    <row r="389" spans="6:7" x14ac:dyDescent="0.25">
      <c r="F389" s="81">
        <v>193000</v>
      </c>
      <c r="G389" s="79"/>
    </row>
    <row r="390" spans="6:7" x14ac:dyDescent="0.25">
      <c r="F390" s="81">
        <v>193500</v>
      </c>
      <c r="G390" s="79"/>
    </row>
    <row r="391" spans="6:7" x14ac:dyDescent="0.25">
      <c r="F391" s="81">
        <v>194000</v>
      </c>
      <c r="G391" s="79"/>
    </row>
    <row r="392" spans="6:7" x14ac:dyDescent="0.25">
      <c r="F392" s="81">
        <v>194500</v>
      </c>
      <c r="G392" s="79"/>
    </row>
    <row r="393" spans="6:7" x14ac:dyDescent="0.25">
      <c r="F393" s="81">
        <v>195000</v>
      </c>
      <c r="G393" s="79"/>
    </row>
    <row r="394" spans="6:7" x14ac:dyDescent="0.25">
      <c r="F394" s="81">
        <v>195500</v>
      </c>
      <c r="G394" s="79"/>
    </row>
    <row r="395" spans="6:7" x14ac:dyDescent="0.25">
      <c r="F395" s="81">
        <v>196000</v>
      </c>
      <c r="G395" s="79"/>
    </row>
    <row r="396" spans="6:7" x14ac:dyDescent="0.25">
      <c r="F396" s="81">
        <v>196500</v>
      </c>
      <c r="G396" s="79"/>
    </row>
    <row r="397" spans="6:7" x14ac:dyDescent="0.25">
      <c r="F397" s="81">
        <v>197000</v>
      </c>
      <c r="G397" s="79"/>
    </row>
    <row r="398" spans="6:7" x14ac:dyDescent="0.25">
      <c r="F398" s="81">
        <v>197500</v>
      </c>
      <c r="G398" s="79"/>
    </row>
    <row r="399" spans="6:7" x14ac:dyDescent="0.25">
      <c r="F399" s="81">
        <v>198000</v>
      </c>
      <c r="G399" s="79"/>
    </row>
    <row r="400" spans="6:7" x14ac:dyDescent="0.25">
      <c r="F400" s="81">
        <v>198500</v>
      </c>
      <c r="G400" s="79"/>
    </row>
    <row r="401" spans="6:7" x14ac:dyDescent="0.25">
      <c r="F401" s="81">
        <v>199000</v>
      </c>
      <c r="G401" s="79"/>
    </row>
    <row r="402" spans="6:7" x14ac:dyDescent="0.25">
      <c r="F402" s="81">
        <v>199500</v>
      </c>
      <c r="G402" s="79"/>
    </row>
    <row r="403" spans="6:7" x14ac:dyDescent="0.25">
      <c r="F403" s="81">
        <v>200000</v>
      </c>
      <c r="G403" s="79"/>
    </row>
    <row r="404" spans="6:7" x14ac:dyDescent="0.25">
      <c r="F404" s="81">
        <v>200500</v>
      </c>
      <c r="G404" s="79"/>
    </row>
    <row r="405" spans="6:7" x14ac:dyDescent="0.25">
      <c r="F405" s="81">
        <v>201000</v>
      </c>
      <c r="G405" s="79"/>
    </row>
    <row r="406" spans="6:7" x14ac:dyDescent="0.25">
      <c r="F406" s="81">
        <v>201500</v>
      </c>
      <c r="G406" s="79"/>
    </row>
    <row r="407" spans="6:7" x14ac:dyDescent="0.25">
      <c r="F407" s="81">
        <v>202000</v>
      </c>
      <c r="G407" s="79"/>
    </row>
    <row r="408" spans="6:7" x14ac:dyDescent="0.25">
      <c r="F408" s="81">
        <v>202500</v>
      </c>
      <c r="G408" s="79"/>
    </row>
    <row r="409" spans="6:7" x14ac:dyDescent="0.25">
      <c r="F409" s="81">
        <v>203000</v>
      </c>
      <c r="G409" s="79"/>
    </row>
    <row r="410" spans="6:7" x14ac:dyDescent="0.25">
      <c r="F410" s="81">
        <v>203500</v>
      </c>
      <c r="G410" s="79"/>
    </row>
    <row r="411" spans="6:7" x14ac:dyDescent="0.25">
      <c r="F411" s="81">
        <v>204000</v>
      </c>
      <c r="G411" s="79"/>
    </row>
    <row r="412" spans="6:7" x14ac:dyDescent="0.25">
      <c r="F412" s="81">
        <v>204500</v>
      </c>
      <c r="G412" s="79"/>
    </row>
    <row r="413" spans="6:7" x14ac:dyDescent="0.25">
      <c r="F413" s="81">
        <v>205000</v>
      </c>
      <c r="G413" s="79"/>
    </row>
    <row r="414" spans="6:7" x14ac:dyDescent="0.25">
      <c r="F414" s="81">
        <v>205500</v>
      </c>
      <c r="G414" s="79"/>
    </row>
    <row r="415" spans="6:7" x14ac:dyDescent="0.25">
      <c r="F415" s="81">
        <v>206000</v>
      </c>
      <c r="G415" s="79"/>
    </row>
    <row r="416" spans="6:7" x14ac:dyDescent="0.25">
      <c r="F416" s="81">
        <v>206500</v>
      </c>
      <c r="G416" s="79"/>
    </row>
    <row r="417" spans="6:7" x14ac:dyDescent="0.25">
      <c r="F417" s="81">
        <v>207000</v>
      </c>
      <c r="G417" s="79"/>
    </row>
    <row r="418" spans="6:7" x14ac:dyDescent="0.25">
      <c r="F418" s="81">
        <v>207500</v>
      </c>
      <c r="G418" s="79"/>
    </row>
    <row r="419" spans="6:7" x14ac:dyDescent="0.25">
      <c r="F419" s="81">
        <v>208000</v>
      </c>
      <c r="G419" s="79"/>
    </row>
    <row r="420" spans="6:7" x14ac:dyDescent="0.25">
      <c r="F420" s="81">
        <v>208500</v>
      </c>
      <c r="G420" s="79"/>
    </row>
    <row r="421" spans="6:7" x14ac:dyDescent="0.25">
      <c r="F421" s="81">
        <v>209000</v>
      </c>
      <c r="G421" s="79"/>
    </row>
    <row r="422" spans="6:7" x14ac:dyDescent="0.25">
      <c r="F422" s="81">
        <v>209500</v>
      </c>
      <c r="G422" s="79"/>
    </row>
    <row r="423" spans="6:7" x14ac:dyDescent="0.25">
      <c r="F423" s="81">
        <v>210000</v>
      </c>
      <c r="G423" s="79"/>
    </row>
    <row r="424" spans="6:7" x14ac:dyDescent="0.25">
      <c r="F424" s="81">
        <v>210500</v>
      </c>
      <c r="G424" s="79"/>
    </row>
    <row r="425" spans="6:7" x14ac:dyDescent="0.25">
      <c r="F425" s="81">
        <v>211000</v>
      </c>
      <c r="G425" s="79"/>
    </row>
    <row r="426" spans="6:7" x14ac:dyDescent="0.25">
      <c r="F426" s="81">
        <v>211500</v>
      </c>
      <c r="G426" s="79"/>
    </row>
    <row r="427" spans="6:7" x14ac:dyDescent="0.25">
      <c r="F427" s="81">
        <v>212000</v>
      </c>
      <c r="G427" s="79"/>
    </row>
    <row r="428" spans="6:7" x14ac:dyDescent="0.25">
      <c r="F428" s="81">
        <v>212500</v>
      </c>
      <c r="G428" s="79"/>
    </row>
    <row r="429" spans="6:7" x14ac:dyDescent="0.25">
      <c r="F429" s="81">
        <v>213000</v>
      </c>
      <c r="G429" s="79"/>
    </row>
    <row r="430" spans="6:7" x14ac:dyDescent="0.25">
      <c r="F430" s="81">
        <v>213500</v>
      </c>
      <c r="G430" s="79"/>
    </row>
    <row r="431" spans="6:7" x14ac:dyDescent="0.25">
      <c r="F431" s="81">
        <v>214000</v>
      </c>
      <c r="G431" s="79"/>
    </row>
    <row r="432" spans="6:7" x14ac:dyDescent="0.25">
      <c r="F432" s="81">
        <v>214500</v>
      </c>
      <c r="G432" s="79"/>
    </row>
    <row r="433" spans="6:7" x14ac:dyDescent="0.25">
      <c r="F433" s="81">
        <v>215000</v>
      </c>
      <c r="G433" s="79"/>
    </row>
    <row r="434" spans="6:7" x14ac:dyDescent="0.25">
      <c r="F434" s="81">
        <v>215500</v>
      </c>
      <c r="G434" s="79"/>
    </row>
    <row r="435" spans="6:7" x14ac:dyDescent="0.25">
      <c r="F435" s="81">
        <v>216000</v>
      </c>
      <c r="G435" s="79"/>
    </row>
    <row r="436" spans="6:7" x14ac:dyDescent="0.25">
      <c r="F436" s="81">
        <v>216500</v>
      </c>
      <c r="G436" s="79"/>
    </row>
    <row r="437" spans="6:7" x14ac:dyDescent="0.25">
      <c r="F437" s="81">
        <v>217000</v>
      </c>
      <c r="G437" s="79"/>
    </row>
    <row r="438" spans="6:7" x14ac:dyDescent="0.25">
      <c r="F438" s="81">
        <v>217500</v>
      </c>
      <c r="G438" s="79"/>
    </row>
    <row r="439" spans="6:7" x14ac:dyDescent="0.25">
      <c r="F439" s="81">
        <v>218000</v>
      </c>
      <c r="G439" s="79"/>
    </row>
    <row r="440" spans="6:7" x14ac:dyDescent="0.25">
      <c r="F440" s="81">
        <v>218500</v>
      </c>
      <c r="G440" s="79"/>
    </row>
    <row r="441" spans="6:7" x14ac:dyDescent="0.25">
      <c r="F441" s="81">
        <v>219000</v>
      </c>
      <c r="G441" s="79"/>
    </row>
    <row r="442" spans="6:7" x14ac:dyDescent="0.25">
      <c r="F442" s="81">
        <v>219500</v>
      </c>
      <c r="G442" s="79"/>
    </row>
    <row r="443" spans="6:7" x14ac:dyDescent="0.25">
      <c r="F443" s="81">
        <v>220000</v>
      </c>
      <c r="G443" s="79"/>
    </row>
    <row r="444" spans="6:7" x14ac:dyDescent="0.25">
      <c r="F444" s="81">
        <v>220500</v>
      </c>
      <c r="G444" s="79"/>
    </row>
    <row r="445" spans="6:7" x14ac:dyDescent="0.25">
      <c r="F445" s="81">
        <v>221000</v>
      </c>
      <c r="G445" s="79"/>
    </row>
    <row r="446" spans="6:7" x14ac:dyDescent="0.25">
      <c r="F446" s="81">
        <v>221500</v>
      </c>
      <c r="G446" s="79"/>
    </row>
    <row r="447" spans="6:7" x14ac:dyDescent="0.25">
      <c r="F447" s="81">
        <v>222000</v>
      </c>
      <c r="G447" s="79"/>
    </row>
    <row r="448" spans="6:7" x14ac:dyDescent="0.25">
      <c r="F448" s="81">
        <v>222500</v>
      </c>
      <c r="G448" s="79"/>
    </row>
    <row r="449" spans="6:7" x14ac:dyDescent="0.25">
      <c r="F449" s="81">
        <v>223000</v>
      </c>
      <c r="G449" s="79"/>
    </row>
    <row r="450" spans="6:7" x14ac:dyDescent="0.25">
      <c r="F450" s="81">
        <v>223500</v>
      </c>
      <c r="G450" s="79"/>
    </row>
    <row r="451" spans="6:7" x14ac:dyDescent="0.25">
      <c r="F451" s="81">
        <v>224000</v>
      </c>
      <c r="G451" s="79"/>
    </row>
    <row r="452" spans="6:7" x14ac:dyDescent="0.25">
      <c r="F452" s="81">
        <v>224500</v>
      </c>
      <c r="G452" s="79"/>
    </row>
    <row r="453" spans="6:7" x14ac:dyDescent="0.25">
      <c r="F453" s="81">
        <v>225000</v>
      </c>
      <c r="G453" s="79"/>
    </row>
    <row r="454" spans="6:7" x14ac:dyDescent="0.25">
      <c r="F454" s="81">
        <v>225500</v>
      </c>
      <c r="G454" s="79"/>
    </row>
    <row r="455" spans="6:7" x14ac:dyDescent="0.25">
      <c r="F455" s="81">
        <v>226000</v>
      </c>
      <c r="G455" s="79"/>
    </row>
    <row r="456" spans="6:7" x14ac:dyDescent="0.25">
      <c r="F456" s="81">
        <v>226500</v>
      </c>
      <c r="G456" s="79"/>
    </row>
    <row r="457" spans="6:7" x14ac:dyDescent="0.25">
      <c r="F457" s="81">
        <v>227000</v>
      </c>
      <c r="G457" s="79"/>
    </row>
    <row r="458" spans="6:7" x14ac:dyDescent="0.25">
      <c r="F458" s="81">
        <v>227500</v>
      </c>
      <c r="G458" s="79"/>
    </row>
    <row r="459" spans="6:7" x14ac:dyDescent="0.25">
      <c r="F459" s="81">
        <v>228000</v>
      </c>
      <c r="G459" s="79"/>
    </row>
    <row r="460" spans="6:7" x14ac:dyDescent="0.25">
      <c r="F460" s="81">
        <v>228500</v>
      </c>
      <c r="G460" s="79"/>
    </row>
    <row r="461" spans="6:7" x14ac:dyDescent="0.25">
      <c r="F461" s="81">
        <v>229000</v>
      </c>
      <c r="G461" s="79"/>
    </row>
    <row r="462" spans="6:7" x14ac:dyDescent="0.25">
      <c r="F462" s="81">
        <v>229500</v>
      </c>
      <c r="G462" s="79"/>
    </row>
    <row r="463" spans="6:7" x14ac:dyDescent="0.25">
      <c r="F463" s="81">
        <v>230000</v>
      </c>
      <c r="G463" s="79"/>
    </row>
    <row r="464" spans="6:7" x14ac:dyDescent="0.25">
      <c r="F464" s="81">
        <v>230500</v>
      </c>
      <c r="G464" s="79"/>
    </row>
    <row r="465" spans="6:7" x14ac:dyDescent="0.25">
      <c r="F465" s="81">
        <v>231000</v>
      </c>
      <c r="G465" s="79"/>
    </row>
    <row r="466" spans="6:7" x14ac:dyDescent="0.25">
      <c r="F466" s="81">
        <v>231500</v>
      </c>
      <c r="G466" s="79"/>
    </row>
    <row r="467" spans="6:7" x14ac:dyDescent="0.25">
      <c r="F467" s="81">
        <v>232000</v>
      </c>
      <c r="G467" s="79"/>
    </row>
    <row r="468" spans="6:7" x14ac:dyDescent="0.25">
      <c r="F468" s="81">
        <v>232500</v>
      </c>
      <c r="G468" s="79"/>
    </row>
    <row r="469" spans="6:7" x14ac:dyDescent="0.25">
      <c r="F469" s="81">
        <v>233000</v>
      </c>
      <c r="G469" s="79"/>
    </row>
    <row r="470" spans="6:7" x14ac:dyDescent="0.25">
      <c r="F470" s="81">
        <v>233500</v>
      </c>
      <c r="G470" s="79"/>
    </row>
    <row r="471" spans="6:7" x14ac:dyDescent="0.25">
      <c r="F471" s="81">
        <v>234000</v>
      </c>
      <c r="G471" s="79"/>
    </row>
    <row r="472" spans="6:7" x14ac:dyDescent="0.25">
      <c r="F472" s="81">
        <v>234500</v>
      </c>
      <c r="G472" s="79"/>
    </row>
    <row r="473" spans="6:7" x14ac:dyDescent="0.25">
      <c r="F473" s="81">
        <v>235000</v>
      </c>
      <c r="G473" s="79"/>
    </row>
    <row r="474" spans="6:7" x14ac:dyDescent="0.25">
      <c r="F474" s="81">
        <v>235500</v>
      </c>
      <c r="G474" s="79"/>
    </row>
    <row r="475" spans="6:7" x14ac:dyDescent="0.25">
      <c r="F475" s="81">
        <v>236000</v>
      </c>
      <c r="G475" s="79"/>
    </row>
    <row r="476" spans="6:7" x14ac:dyDescent="0.25">
      <c r="F476" s="81">
        <v>236500</v>
      </c>
      <c r="G476" s="79"/>
    </row>
    <row r="477" spans="6:7" x14ac:dyDescent="0.25">
      <c r="F477" s="81">
        <v>237000</v>
      </c>
      <c r="G477" s="79"/>
    </row>
    <row r="478" spans="6:7" x14ac:dyDescent="0.25">
      <c r="F478" s="81">
        <v>237500</v>
      </c>
      <c r="G478" s="79"/>
    </row>
    <row r="479" spans="6:7" x14ac:dyDescent="0.25">
      <c r="F479" s="81">
        <v>238000</v>
      </c>
      <c r="G479" s="79"/>
    </row>
    <row r="480" spans="6:7" x14ac:dyDescent="0.25">
      <c r="F480" s="81">
        <v>238500</v>
      </c>
      <c r="G480" s="79"/>
    </row>
    <row r="481" spans="6:7" x14ac:dyDescent="0.25">
      <c r="F481" s="81">
        <v>239000</v>
      </c>
      <c r="G481" s="79"/>
    </row>
    <row r="482" spans="6:7" x14ac:dyDescent="0.25">
      <c r="F482" s="81">
        <v>239500</v>
      </c>
      <c r="G482" s="79"/>
    </row>
    <row r="483" spans="6:7" x14ac:dyDescent="0.25">
      <c r="F483" s="81">
        <v>240000</v>
      </c>
      <c r="G483" s="79"/>
    </row>
    <row r="484" spans="6:7" x14ac:dyDescent="0.25">
      <c r="F484" s="81">
        <v>240500</v>
      </c>
      <c r="G484" s="79"/>
    </row>
    <row r="485" spans="6:7" x14ac:dyDescent="0.25">
      <c r="F485" s="81">
        <v>241000</v>
      </c>
      <c r="G485" s="79"/>
    </row>
    <row r="486" spans="6:7" x14ac:dyDescent="0.25">
      <c r="F486" s="81">
        <v>241500</v>
      </c>
      <c r="G486" s="79"/>
    </row>
    <row r="487" spans="6:7" x14ac:dyDescent="0.25">
      <c r="F487" s="81">
        <v>242000</v>
      </c>
      <c r="G487" s="79"/>
    </row>
    <row r="488" spans="6:7" x14ac:dyDescent="0.25">
      <c r="F488" s="81">
        <v>242500</v>
      </c>
      <c r="G488" s="79"/>
    </row>
    <row r="489" spans="6:7" x14ac:dyDescent="0.25">
      <c r="F489" s="81">
        <v>243000</v>
      </c>
      <c r="G489" s="79"/>
    </row>
    <row r="490" spans="6:7" x14ac:dyDescent="0.25">
      <c r="F490" s="81">
        <v>243500</v>
      </c>
      <c r="G490" s="79"/>
    </row>
    <row r="491" spans="6:7" x14ac:dyDescent="0.25">
      <c r="F491" s="81">
        <v>244000</v>
      </c>
      <c r="G491" s="79"/>
    </row>
    <row r="492" spans="6:7" x14ac:dyDescent="0.25">
      <c r="F492" s="81">
        <v>244500</v>
      </c>
      <c r="G492" s="79"/>
    </row>
    <row r="493" spans="6:7" x14ac:dyDescent="0.25">
      <c r="F493" s="81">
        <v>245000</v>
      </c>
      <c r="G493" s="79"/>
    </row>
    <row r="494" spans="6:7" x14ac:dyDescent="0.25">
      <c r="F494" s="81">
        <v>245500</v>
      </c>
      <c r="G494" s="79"/>
    </row>
    <row r="495" spans="6:7" x14ac:dyDescent="0.25">
      <c r="F495" s="81">
        <v>246000</v>
      </c>
      <c r="G495" s="79"/>
    </row>
    <row r="496" spans="6:7" x14ac:dyDescent="0.25">
      <c r="F496" s="81">
        <v>246500</v>
      </c>
      <c r="G496" s="79"/>
    </row>
    <row r="497" spans="6:7" x14ac:dyDescent="0.25">
      <c r="F497" s="81">
        <v>247000</v>
      </c>
      <c r="G497" s="79"/>
    </row>
    <row r="498" spans="6:7" x14ac:dyDescent="0.25">
      <c r="F498" s="81">
        <v>247500</v>
      </c>
      <c r="G498" s="79"/>
    </row>
    <row r="499" spans="6:7" x14ac:dyDescent="0.25">
      <c r="F499" s="81">
        <v>248000</v>
      </c>
      <c r="G499" s="79"/>
    </row>
    <row r="500" spans="6:7" x14ac:dyDescent="0.25">
      <c r="F500" s="81">
        <v>248500</v>
      </c>
      <c r="G500" s="79"/>
    </row>
    <row r="501" spans="6:7" x14ac:dyDescent="0.25">
      <c r="F501" s="81">
        <v>249000</v>
      </c>
      <c r="G501" s="79"/>
    </row>
    <row r="502" spans="6:7" x14ac:dyDescent="0.25">
      <c r="F502" s="81">
        <v>249500</v>
      </c>
      <c r="G502" s="79"/>
    </row>
    <row r="503" spans="6:7" x14ac:dyDescent="0.25">
      <c r="F503" s="81">
        <v>250000</v>
      </c>
      <c r="G503" s="79"/>
    </row>
    <row r="504" spans="6:7" x14ac:dyDescent="0.25">
      <c r="F504" s="81">
        <v>250500</v>
      </c>
      <c r="G504" s="79"/>
    </row>
    <row r="505" spans="6:7" x14ac:dyDescent="0.25">
      <c r="F505" s="81">
        <v>251000</v>
      </c>
      <c r="G505" s="79"/>
    </row>
    <row r="506" spans="6:7" x14ac:dyDescent="0.25">
      <c r="F506" s="81">
        <v>251500</v>
      </c>
      <c r="G506" s="79"/>
    </row>
    <row r="507" spans="6:7" x14ac:dyDescent="0.25">
      <c r="F507" s="81">
        <v>252000</v>
      </c>
      <c r="G507" s="79"/>
    </row>
    <row r="508" spans="6:7" x14ac:dyDescent="0.25">
      <c r="F508" s="81">
        <v>252500</v>
      </c>
      <c r="G508" s="79"/>
    </row>
    <row r="509" spans="6:7" x14ac:dyDescent="0.25">
      <c r="F509" s="81">
        <v>253000</v>
      </c>
      <c r="G509" s="79"/>
    </row>
    <row r="510" spans="6:7" x14ac:dyDescent="0.25">
      <c r="F510" s="81">
        <v>253500</v>
      </c>
      <c r="G510" s="79"/>
    </row>
    <row r="511" spans="6:7" x14ac:dyDescent="0.25">
      <c r="F511" s="81">
        <v>254000</v>
      </c>
      <c r="G511" s="79"/>
    </row>
    <row r="512" spans="6:7" x14ac:dyDescent="0.25">
      <c r="F512" s="81">
        <v>254500</v>
      </c>
      <c r="G512" s="79"/>
    </row>
    <row r="513" spans="6:7" x14ac:dyDescent="0.25">
      <c r="F513" s="81">
        <v>255000</v>
      </c>
      <c r="G513" s="79"/>
    </row>
    <row r="514" spans="6:7" x14ac:dyDescent="0.25">
      <c r="F514" s="81">
        <v>255500</v>
      </c>
      <c r="G514" s="79"/>
    </row>
    <row r="515" spans="6:7" x14ac:dyDescent="0.25">
      <c r="F515" s="81">
        <v>256000</v>
      </c>
      <c r="G515" s="79"/>
    </row>
    <row r="516" spans="6:7" x14ac:dyDescent="0.25">
      <c r="F516" s="81">
        <v>256500</v>
      </c>
      <c r="G516" s="79"/>
    </row>
    <row r="517" spans="6:7" x14ac:dyDescent="0.25">
      <c r="F517" s="81">
        <v>257000</v>
      </c>
      <c r="G517" s="79"/>
    </row>
    <row r="518" spans="6:7" x14ac:dyDescent="0.25">
      <c r="F518" s="81">
        <v>257500</v>
      </c>
      <c r="G518" s="79"/>
    </row>
    <row r="519" spans="6:7" x14ac:dyDescent="0.25">
      <c r="F519" s="81">
        <v>258000</v>
      </c>
      <c r="G519" s="79"/>
    </row>
    <row r="520" spans="6:7" x14ac:dyDescent="0.25">
      <c r="F520" s="81">
        <v>258500</v>
      </c>
      <c r="G520" s="79"/>
    </row>
    <row r="521" spans="6:7" x14ac:dyDescent="0.25">
      <c r="F521" s="81">
        <v>259000</v>
      </c>
      <c r="G521" s="79"/>
    </row>
    <row r="522" spans="6:7" x14ac:dyDescent="0.25">
      <c r="F522" s="81">
        <v>259500</v>
      </c>
      <c r="G522" s="79"/>
    </row>
    <row r="523" spans="6:7" x14ac:dyDescent="0.25">
      <c r="F523" s="81">
        <v>260000</v>
      </c>
      <c r="G523" s="79"/>
    </row>
    <row r="524" spans="6:7" x14ac:dyDescent="0.25">
      <c r="F524" s="81">
        <v>260500</v>
      </c>
      <c r="G524" s="79"/>
    </row>
    <row r="525" spans="6:7" x14ac:dyDescent="0.25">
      <c r="F525" s="81">
        <v>261000</v>
      </c>
      <c r="G525" s="79"/>
    </row>
    <row r="526" spans="6:7" x14ac:dyDescent="0.25">
      <c r="F526" s="81">
        <v>261500</v>
      </c>
      <c r="G526" s="79"/>
    </row>
    <row r="527" spans="6:7" x14ac:dyDescent="0.25">
      <c r="F527" s="81">
        <v>262000</v>
      </c>
      <c r="G527" s="79"/>
    </row>
    <row r="528" spans="6:7" x14ac:dyDescent="0.25">
      <c r="F528" s="81">
        <v>262500</v>
      </c>
      <c r="G528" s="79"/>
    </row>
    <row r="529" spans="6:7" x14ac:dyDescent="0.25">
      <c r="F529" s="81">
        <v>263000</v>
      </c>
      <c r="G529" s="79"/>
    </row>
    <row r="530" spans="6:7" x14ac:dyDescent="0.25">
      <c r="F530" s="81">
        <v>263500</v>
      </c>
      <c r="G530" s="79"/>
    </row>
    <row r="531" spans="6:7" x14ac:dyDescent="0.25">
      <c r="F531" s="81">
        <v>264000</v>
      </c>
      <c r="G531" s="79"/>
    </row>
    <row r="532" spans="6:7" x14ac:dyDescent="0.25">
      <c r="F532" s="81">
        <v>264500</v>
      </c>
      <c r="G532" s="79"/>
    </row>
    <row r="533" spans="6:7" x14ac:dyDescent="0.25">
      <c r="F533" s="81">
        <v>265000</v>
      </c>
      <c r="G533" s="79"/>
    </row>
    <row r="534" spans="6:7" x14ac:dyDescent="0.25">
      <c r="F534" s="81">
        <v>265500</v>
      </c>
      <c r="G534" s="79"/>
    </row>
    <row r="535" spans="6:7" x14ac:dyDescent="0.25">
      <c r="F535" s="81">
        <v>266000</v>
      </c>
      <c r="G535" s="79"/>
    </row>
    <row r="536" spans="6:7" x14ac:dyDescent="0.25">
      <c r="F536" s="81">
        <v>266500</v>
      </c>
      <c r="G536" s="79"/>
    </row>
    <row r="537" spans="6:7" x14ac:dyDescent="0.25">
      <c r="F537" s="81">
        <v>267000</v>
      </c>
      <c r="G537" s="79"/>
    </row>
    <row r="538" spans="6:7" x14ac:dyDescent="0.25">
      <c r="F538" s="81">
        <v>267500</v>
      </c>
      <c r="G538" s="79"/>
    </row>
    <row r="539" spans="6:7" x14ac:dyDescent="0.25">
      <c r="F539" s="81">
        <v>268000</v>
      </c>
      <c r="G539" s="79"/>
    </row>
    <row r="540" spans="6:7" x14ac:dyDescent="0.25">
      <c r="F540" s="81">
        <v>268500</v>
      </c>
      <c r="G540" s="79"/>
    </row>
    <row r="541" spans="6:7" x14ac:dyDescent="0.25">
      <c r="F541" s="81">
        <v>269000</v>
      </c>
      <c r="G541" s="79"/>
    </row>
    <row r="542" spans="6:7" x14ac:dyDescent="0.25">
      <c r="F542" s="81">
        <v>269500</v>
      </c>
      <c r="G542" s="79"/>
    </row>
    <row r="543" spans="6:7" x14ac:dyDescent="0.25">
      <c r="F543" s="81">
        <v>270000</v>
      </c>
      <c r="G543" s="79"/>
    </row>
    <row r="544" spans="6:7" x14ac:dyDescent="0.25">
      <c r="F544" s="81">
        <v>270500</v>
      </c>
      <c r="G544" s="79"/>
    </row>
    <row r="545" spans="6:7" x14ac:dyDescent="0.25">
      <c r="F545" s="81">
        <v>271000</v>
      </c>
      <c r="G545" s="79"/>
    </row>
    <row r="546" spans="6:7" x14ac:dyDescent="0.25">
      <c r="F546" s="81">
        <v>271500</v>
      </c>
      <c r="G546" s="79"/>
    </row>
    <row r="547" spans="6:7" x14ac:dyDescent="0.25">
      <c r="F547" s="81">
        <v>272000</v>
      </c>
      <c r="G547" s="79"/>
    </row>
    <row r="548" spans="6:7" x14ac:dyDescent="0.25">
      <c r="F548" s="81">
        <v>272500</v>
      </c>
      <c r="G548" s="79"/>
    </row>
    <row r="549" spans="6:7" x14ac:dyDescent="0.25">
      <c r="F549" s="81">
        <v>273000</v>
      </c>
      <c r="G549" s="79"/>
    </row>
    <row r="550" spans="6:7" x14ac:dyDescent="0.25">
      <c r="F550" s="81">
        <v>273500</v>
      </c>
      <c r="G550" s="79"/>
    </row>
    <row r="551" spans="6:7" x14ac:dyDescent="0.25">
      <c r="F551" s="81">
        <v>274000</v>
      </c>
      <c r="G551" s="79"/>
    </row>
    <row r="552" spans="6:7" x14ac:dyDescent="0.25">
      <c r="F552" s="81">
        <v>274500</v>
      </c>
      <c r="G552" s="79"/>
    </row>
    <row r="553" spans="6:7" x14ac:dyDescent="0.25">
      <c r="F553" s="81">
        <v>275000</v>
      </c>
      <c r="G553" s="79"/>
    </row>
    <row r="554" spans="6:7" x14ac:dyDescent="0.25">
      <c r="F554" s="81">
        <v>275500</v>
      </c>
      <c r="G554" s="79"/>
    </row>
    <row r="555" spans="6:7" x14ac:dyDescent="0.25">
      <c r="F555" s="81">
        <v>276000</v>
      </c>
      <c r="G555" s="79"/>
    </row>
    <row r="556" spans="6:7" x14ac:dyDescent="0.25">
      <c r="F556" s="81">
        <v>276500</v>
      </c>
      <c r="G556" s="79"/>
    </row>
    <row r="557" spans="6:7" x14ac:dyDescent="0.25">
      <c r="F557" s="81">
        <v>277000</v>
      </c>
      <c r="G557" s="79"/>
    </row>
    <row r="558" spans="6:7" x14ac:dyDescent="0.25">
      <c r="F558" s="81">
        <v>277500</v>
      </c>
      <c r="G558" s="79"/>
    </row>
    <row r="559" spans="6:7" x14ac:dyDescent="0.25">
      <c r="F559" s="81">
        <v>278000</v>
      </c>
      <c r="G559" s="79"/>
    </row>
    <row r="560" spans="6:7" x14ac:dyDescent="0.25">
      <c r="F560" s="81">
        <v>278500</v>
      </c>
      <c r="G560" s="79"/>
    </row>
    <row r="561" spans="6:7" x14ac:dyDescent="0.25">
      <c r="F561" s="81">
        <v>279000</v>
      </c>
      <c r="G561" s="79"/>
    </row>
    <row r="562" spans="6:7" x14ac:dyDescent="0.25">
      <c r="F562" s="81">
        <v>279500</v>
      </c>
      <c r="G562" s="79"/>
    </row>
    <row r="563" spans="6:7" x14ac:dyDescent="0.25">
      <c r="F563" s="81">
        <v>280000</v>
      </c>
      <c r="G563" s="79"/>
    </row>
    <row r="564" spans="6:7" x14ac:dyDescent="0.25">
      <c r="F564" s="81">
        <v>280500</v>
      </c>
      <c r="G564" s="79"/>
    </row>
    <row r="565" spans="6:7" x14ac:dyDescent="0.25">
      <c r="F565" s="81">
        <v>281000</v>
      </c>
      <c r="G565" s="79"/>
    </row>
    <row r="566" spans="6:7" x14ac:dyDescent="0.25">
      <c r="F566" s="81">
        <v>281500</v>
      </c>
      <c r="G566" s="79"/>
    </row>
    <row r="567" spans="6:7" x14ac:dyDescent="0.25">
      <c r="F567" s="81">
        <v>282000</v>
      </c>
      <c r="G567" s="79"/>
    </row>
    <row r="568" spans="6:7" x14ac:dyDescent="0.25">
      <c r="F568" s="81">
        <v>282500</v>
      </c>
      <c r="G568" s="79"/>
    </row>
    <row r="569" spans="6:7" x14ac:dyDescent="0.25">
      <c r="F569" s="81">
        <v>283000</v>
      </c>
      <c r="G569" s="79"/>
    </row>
    <row r="570" spans="6:7" x14ac:dyDescent="0.25">
      <c r="F570" s="81">
        <v>283500</v>
      </c>
      <c r="G570" s="79"/>
    </row>
    <row r="571" spans="6:7" x14ac:dyDescent="0.25">
      <c r="F571" s="81">
        <v>284000</v>
      </c>
      <c r="G571" s="79"/>
    </row>
    <row r="572" spans="6:7" x14ac:dyDescent="0.25">
      <c r="F572" s="81">
        <v>284500</v>
      </c>
      <c r="G572" s="79"/>
    </row>
    <row r="573" spans="6:7" x14ac:dyDescent="0.25">
      <c r="F573" s="81">
        <v>285000</v>
      </c>
      <c r="G573" s="79"/>
    </row>
    <row r="574" spans="6:7" x14ac:dyDescent="0.25">
      <c r="F574" s="81">
        <v>285500</v>
      </c>
      <c r="G574" s="79"/>
    </row>
    <row r="575" spans="6:7" x14ac:dyDescent="0.25">
      <c r="F575" s="81">
        <v>286000</v>
      </c>
      <c r="G575" s="79"/>
    </row>
    <row r="576" spans="6:7" x14ac:dyDescent="0.25">
      <c r="F576" s="81">
        <v>286500</v>
      </c>
      <c r="G576" s="79"/>
    </row>
    <row r="577" spans="6:7" x14ac:dyDescent="0.25">
      <c r="F577" s="81">
        <v>287000</v>
      </c>
      <c r="G577" s="79"/>
    </row>
    <row r="578" spans="6:7" x14ac:dyDescent="0.25">
      <c r="F578" s="81">
        <v>287500</v>
      </c>
      <c r="G578" s="79"/>
    </row>
    <row r="579" spans="6:7" x14ac:dyDescent="0.25">
      <c r="F579" s="81">
        <v>288000</v>
      </c>
      <c r="G579" s="79"/>
    </row>
    <row r="580" spans="6:7" x14ac:dyDescent="0.25">
      <c r="F580" s="81">
        <v>288500</v>
      </c>
      <c r="G580" s="79"/>
    </row>
    <row r="581" spans="6:7" x14ac:dyDescent="0.25">
      <c r="F581" s="81">
        <v>289000</v>
      </c>
      <c r="G581" s="79"/>
    </row>
    <row r="582" spans="6:7" x14ac:dyDescent="0.25">
      <c r="F582" s="81">
        <v>289500</v>
      </c>
      <c r="G582" s="79"/>
    </row>
    <row r="583" spans="6:7" x14ac:dyDescent="0.25">
      <c r="F583" s="81">
        <v>290000</v>
      </c>
      <c r="G583" s="79"/>
    </row>
    <row r="584" spans="6:7" x14ac:dyDescent="0.25">
      <c r="F584" s="81">
        <v>290500</v>
      </c>
      <c r="G584" s="79"/>
    </row>
    <row r="585" spans="6:7" x14ac:dyDescent="0.25">
      <c r="F585" s="81">
        <v>291000</v>
      </c>
      <c r="G585" s="79"/>
    </row>
    <row r="586" spans="6:7" x14ac:dyDescent="0.25">
      <c r="F586" s="81">
        <v>291500</v>
      </c>
      <c r="G586" s="79"/>
    </row>
    <row r="587" spans="6:7" x14ac:dyDescent="0.25">
      <c r="F587" s="81">
        <v>292000</v>
      </c>
      <c r="G587" s="79"/>
    </row>
    <row r="588" spans="6:7" x14ac:dyDescent="0.25">
      <c r="F588" s="81">
        <v>292500</v>
      </c>
      <c r="G588" s="79"/>
    </row>
    <row r="589" spans="6:7" x14ac:dyDescent="0.25">
      <c r="F589" s="81">
        <v>293000</v>
      </c>
      <c r="G589" s="79"/>
    </row>
    <row r="590" spans="6:7" x14ac:dyDescent="0.25">
      <c r="F590" s="81">
        <v>293500</v>
      </c>
      <c r="G590" s="79"/>
    </row>
    <row r="591" spans="6:7" x14ac:dyDescent="0.25">
      <c r="F591" s="81">
        <v>294000</v>
      </c>
      <c r="G591" s="79"/>
    </row>
    <row r="592" spans="6:7" x14ac:dyDescent="0.25">
      <c r="F592" s="81">
        <v>294500</v>
      </c>
      <c r="G592" s="79"/>
    </row>
    <row r="593" spans="6:7" x14ac:dyDescent="0.25">
      <c r="F593" s="81">
        <v>295000</v>
      </c>
      <c r="G593" s="79"/>
    </row>
    <row r="594" spans="6:7" x14ac:dyDescent="0.25">
      <c r="F594" s="81">
        <v>295500</v>
      </c>
      <c r="G594" s="79"/>
    </row>
    <row r="595" spans="6:7" x14ac:dyDescent="0.25">
      <c r="F595" s="81">
        <v>296000</v>
      </c>
      <c r="G595" s="79"/>
    </row>
    <row r="596" spans="6:7" x14ac:dyDescent="0.25">
      <c r="F596" s="81">
        <v>296500</v>
      </c>
      <c r="G596" s="79"/>
    </row>
    <row r="597" spans="6:7" x14ac:dyDescent="0.25">
      <c r="F597" s="81">
        <v>297000</v>
      </c>
      <c r="G597" s="79"/>
    </row>
    <row r="598" spans="6:7" x14ac:dyDescent="0.25">
      <c r="F598" s="81">
        <v>297500</v>
      </c>
      <c r="G598" s="79"/>
    </row>
    <row r="599" spans="6:7" x14ac:dyDescent="0.25">
      <c r="F599" s="81">
        <v>298000</v>
      </c>
      <c r="G599" s="79"/>
    </row>
    <row r="600" spans="6:7" x14ac:dyDescent="0.25">
      <c r="F600" s="81">
        <v>298500</v>
      </c>
      <c r="G600" s="79"/>
    </row>
    <row r="601" spans="6:7" x14ac:dyDescent="0.25">
      <c r="F601" s="81">
        <v>299000</v>
      </c>
    </row>
    <row r="602" spans="6:7" x14ac:dyDescent="0.25">
      <c r="F602" s="81">
        <v>299500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58DD-5C31-41B2-9E32-6D0CD6BBCB89}">
  <dimension ref="B2:L602"/>
  <sheetViews>
    <sheetView topLeftCell="A4" workbookViewId="0">
      <selection activeCell="C4" sqref="C4"/>
    </sheetView>
  </sheetViews>
  <sheetFormatPr defaultRowHeight="12.5" x14ac:dyDescent="0.25"/>
  <sheetData>
    <row r="2" spans="2:12" ht="13" x14ac:dyDescent="0.3">
      <c r="B2" s="49" t="s">
        <v>2</v>
      </c>
      <c r="F2" s="49" t="s">
        <v>62</v>
      </c>
    </row>
    <row r="4" spans="2:12" ht="13" x14ac:dyDescent="0.3">
      <c r="B4" s="1" t="s">
        <v>82</v>
      </c>
      <c r="C4" s="7" t="s">
        <v>83</v>
      </c>
      <c r="F4" s="1" t="s">
        <v>82</v>
      </c>
      <c r="G4" s="7" t="s">
        <v>83</v>
      </c>
      <c r="L4" s="7"/>
    </row>
    <row r="5" spans="2:12" x14ac:dyDescent="0.25">
      <c r="B5" s="2">
        <v>1</v>
      </c>
      <c r="C5" s="135">
        <f>+G5+6.5%</f>
        <v>-0.19</v>
      </c>
      <c r="D5" s="198">
        <f>+G5-C5</f>
        <v>-6.5000000000000002E-2</v>
      </c>
      <c r="F5" s="2">
        <v>1</v>
      </c>
      <c r="G5" s="3">
        <v>-0.255</v>
      </c>
      <c r="I5" t="b">
        <f>+G5=C5</f>
        <v>0</v>
      </c>
      <c r="K5">
        <v>-0.255</v>
      </c>
      <c r="L5" s="3" t="b">
        <f>+K5=C5</f>
        <v>0</v>
      </c>
    </row>
    <row r="6" spans="2:12" x14ac:dyDescent="0.25">
      <c r="B6" s="2">
        <v>2</v>
      </c>
      <c r="C6" s="135">
        <f>+G6+4.5%</f>
        <v>-8.1000000000000003E-2</v>
      </c>
      <c r="D6" s="198">
        <f t="shared" ref="D6:D11" si="0">+G6-C6</f>
        <v>-4.4999999999999998E-2</v>
      </c>
      <c r="F6" s="2">
        <v>2</v>
      </c>
      <c r="G6" s="3">
        <v>-0.126</v>
      </c>
      <c r="I6" t="b">
        <f t="shared" ref="I6:I69" si="1">+G6=C6</f>
        <v>0</v>
      </c>
      <c r="K6">
        <v>-0.126</v>
      </c>
      <c r="L6" s="3" t="b">
        <f t="shared" ref="L6:L69" si="2">+K6=C6</f>
        <v>0</v>
      </c>
    </row>
    <row r="7" spans="2:12" x14ac:dyDescent="0.25">
      <c r="B7" s="2">
        <v>3</v>
      </c>
      <c r="C7" s="135">
        <f>-12%+3.5%</f>
        <v>-8.4999999999999992E-2</v>
      </c>
      <c r="D7" s="198">
        <f t="shared" si="0"/>
        <v>-3.5000000000000003E-2</v>
      </c>
      <c r="F7" s="2">
        <v>3</v>
      </c>
      <c r="G7" s="3">
        <v>-0.12</v>
      </c>
      <c r="I7" t="b">
        <f t="shared" si="1"/>
        <v>0</v>
      </c>
      <c r="K7">
        <v>-0.12</v>
      </c>
      <c r="L7" s="3" t="b">
        <f t="shared" si="2"/>
        <v>0</v>
      </c>
    </row>
    <row r="8" spans="2:12" x14ac:dyDescent="0.25">
      <c r="B8" s="2">
        <v>4</v>
      </c>
      <c r="C8" s="135">
        <f>-12%+2.5%</f>
        <v>-9.5000000000000001E-2</v>
      </c>
      <c r="D8" s="198">
        <f t="shared" si="0"/>
        <v>-2.0000000000000004E-2</v>
      </c>
      <c r="F8" s="2">
        <v>4</v>
      </c>
      <c r="G8" s="3">
        <v>-0.115</v>
      </c>
      <c r="I8" t="b">
        <f t="shared" si="1"/>
        <v>0</v>
      </c>
      <c r="K8">
        <v>-0.115</v>
      </c>
      <c r="L8" s="3" t="b">
        <f t="shared" si="2"/>
        <v>0</v>
      </c>
    </row>
    <row r="9" spans="2:12" x14ac:dyDescent="0.25">
      <c r="B9" s="2">
        <v>5</v>
      </c>
      <c r="C9" s="135">
        <f>-12%+1.5%</f>
        <v>-0.105</v>
      </c>
      <c r="D9" s="198">
        <f t="shared" si="0"/>
        <v>-5.0000000000000044E-3</v>
      </c>
      <c r="F9" s="2">
        <v>5</v>
      </c>
      <c r="G9" s="3">
        <v>-0.11</v>
      </c>
      <c r="I9" t="b">
        <f t="shared" si="1"/>
        <v>0</v>
      </c>
      <c r="K9">
        <v>-0.11</v>
      </c>
      <c r="L9" s="3" t="b">
        <f t="shared" si="2"/>
        <v>0</v>
      </c>
    </row>
    <row r="10" spans="2:12" x14ac:dyDescent="0.25">
      <c r="B10" s="2">
        <v>6</v>
      </c>
      <c r="C10" s="135">
        <f>-12%+1.5%</f>
        <v>-0.105</v>
      </c>
      <c r="D10" s="198">
        <f t="shared" si="0"/>
        <v>-5.0000000000000044E-3</v>
      </c>
      <c r="F10" s="2">
        <v>6</v>
      </c>
      <c r="G10" s="3">
        <v>-0.11</v>
      </c>
      <c r="I10" t="b">
        <f t="shared" si="1"/>
        <v>0</v>
      </c>
      <c r="K10">
        <v>-0.11</v>
      </c>
      <c r="L10" s="3" t="b">
        <f t="shared" si="2"/>
        <v>0</v>
      </c>
    </row>
    <row r="11" spans="2:12" x14ac:dyDescent="0.25">
      <c r="B11" s="2">
        <v>7</v>
      </c>
      <c r="C11" s="135">
        <f>-12%+1.5%</f>
        <v>-0.105</v>
      </c>
      <c r="D11" s="198">
        <f t="shared" si="0"/>
        <v>-5.0000000000000044E-3</v>
      </c>
      <c r="F11" s="2">
        <v>7</v>
      </c>
      <c r="G11" s="3">
        <v>-0.11</v>
      </c>
      <c r="I11" t="b">
        <f t="shared" si="1"/>
        <v>0</v>
      </c>
      <c r="K11">
        <v>-0.11</v>
      </c>
      <c r="L11" s="3" t="b">
        <f t="shared" si="2"/>
        <v>0</v>
      </c>
    </row>
    <row r="12" spans="2:12" x14ac:dyDescent="0.25">
      <c r="B12" s="2">
        <v>8</v>
      </c>
      <c r="C12" s="3">
        <v>-0.105</v>
      </c>
      <c r="F12" s="2">
        <v>8</v>
      </c>
      <c r="G12" s="3">
        <v>-0.105</v>
      </c>
      <c r="I12" t="b">
        <f t="shared" si="1"/>
        <v>1</v>
      </c>
      <c r="K12">
        <v>-0.105</v>
      </c>
      <c r="L12" s="3" t="b">
        <f t="shared" si="2"/>
        <v>1</v>
      </c>
    </row>
    <row r="13" spans="2:12" x14ac:dyDescent="0.25">
      <c r="B13" s="2">
        <v>9</v>
      </c>
      <c r="C13" s="3">
        <v>-0.105</v>
      </c>
      <c r="F13" s="2">
        <v>9</v>
      </c>
      <c r="G13" s="3">
        <v>-0.105</v>
      </c>
      <c r="I13" t="b">
        <f t="shared" si="1"/>
        <v>1</v>
      </c>
      <c r="K13">
        <v>-0.105</v>
      </c>
      <c r="L13" s="3" t="b">
        <f t="shared" si="2"/>
        <v>1</v>
      </c>
    </row>
    <row r="14" spans="2:12" x14ac:dyDescent="0.25">
      <c r="B14" s="2">
        <v>10</v>
      </c>
      <c r="C14" s="3">
        <v>-0.105</v>
      </c>
      <c r="F14" s="2">
        <v>10</v>
      </c>
      <c r="G14" s="3">
        <v>-0.105</v>
      </c>
      <c r="I14" t="b">
        <f t="shared" si="1"/>
        <v>1</v>
      </c>
      <c r="K14">
        <v>-0.105</v>
      </c>
      <c r="L14" s="3" t="b">
        <f t="shared" si="2"/>
        <v>1</v>
      </c>
    </row>
    <row r="15" spans="2:12" x14ac:dyDescent="0.25">
      <c r="B15" s="2">
        <v>11</v>
      </c>
      <c r="C15" s="3">
        <v>-0.105</v>
      </c>
      <c r="F15" s="2">
        <v>11</v>
      </c>
      <c r="G15" s="3">
        <v>-0.105</v>
      </c>
      <c r="I15" t="b">
        <f t="shared" si="1"/>
        <v>1</v>
      </c>
      <c r="K15">
        <v>-0.105</v>
      </c>
      <c r="L15" s="3" t="b">
        <f t="shared" si="2"/>
        <v>1</v>
      </c>
    </row>
    <row r="16" spans="2:12" x14ac:dyDescent="0.25">
      <c r="B16" s="2">
        <v>12</v>
      </c>
      <c r="C16" s="3">
        <v>-0.105</v>
      </c>
      <c r="F16" s="2">
        <v>12</v>
      </c>
      <c r="G16" s="3">
        <v>-0.105</v>
      </c>
      <c r="I16" t="b">
        <f t="shared" si="1"/>
        <v>1</v>
      </c>
      <c r="K16">
        <v>-0.105</v>
      </c>
      <c r="L16" s="3" t="b">
        <f t="shared" si="2"/>
        <v>1</v>
      </c>
    </row>
    <row r="17" spans="2:12" x14ac:dyDescent="0.25">
      <c r="B17" s="2">
        <v>13</v>
      </c>
      <c r="C17" s="3">
        <v>-0.104</v>
      </c>
      <c r="F17" s="2">
        <v>13</v>
      </c>
      <c r="G17" s="3">
        <v>-0.104</v>
      </c>
      <c r="I17" t="b">
        <f t="shared" si="1"/>
        <v>1</v>
      </c>
      <c r="K17">
        <v>-0.104</v>
      </c>
      <c r="L17" s="3" t="b">
        <f t="shared" si="2"/>
        <v>1</v>
      </c>
    </row>
    <row r="18" spans="2:12" x14ac:dyDescent="0.25">
      <c r="B18" s="2">
        <v>14</v>
      </c>
      <c r="C18" s="3">
        <v>-0.10299999999999999</v>
      </c>
      <c r="F18" s="2">
        <v>14</v>
      </c>
      <c r="G18" s="3">
        <v>-0.10299999999999999</v>
      </c>
      <c r="I18" t="b">
        <f t="shared" si="1"/>
        <v>1</v>
      </c>
      <c r="K18">
        <v>-0.10299999999999999</v>
      </c>
      <c r="L18" s="3" t="b">
        <f t="shared" si="2"/>
        <v>1</v>
      </c>
    </row>
    <row r="19" spans="2:12" x14ac:dyDescent="0.25">
      <c r="B19" s="2">
        <v>15</v>
      </c>
      <c r="C19" s="3">
        <v>-0.10100000000000001</v>
      </c>
      <c r="F19" s="2">
        <v>15</v>
      </c>
      <c r="G19" s="3">
        <v>-0.10100000000000001</v>
      </c>
      <c r="I19" t="b">
        <f t="shared" si="1"/>
        <v>1</v>
      </c>
      <c r="K19">
        <v>-0.10100000000000001</v>
      </c>
      <c r="L19" s="3" t="b">
        <f t="shared" si="2"/>
        <v>1</v>
      </c>
    </row>
    <row r="20" spans="2:12" x14ac:dyDescent="0.25">
      <c r="B20" s="2">
        <v>16</v>
      </c>
      <c r="C20" s="3">
        <v>-0.10100000000000001</v>
      </c>
      <c r="F20" s="2">
        <v>16</v>
      </c>
      <c r="G20" s="3">
        <v>-0.10100000000000001</v>
      </c>
      <c r="I20" t="b">
        <f t="shared" si="1"/>
        <v>1</v>
      </c>
      <c r="K20">
        <v>-0.10100000000000001</v>
      </c>
      <c r="L20" s="3" t="b">
        <f t="shared" si="2"/>
        <v>1</v>
      </c>
    </row>
    <row r="21" spans="2:12" x14ac:dyDescent="0.25">
      <c r="B21" s="2">
        <v>17</v>
      </c>
      <c r="C21" s="3">
        <v>-0.1</v>
      </c>
      <c r="F21" s="2">
        <v>17</v>
      </c>
      <c r="G21" s="3">
        <v>-0.1</v>
      </c>
      <c r="I21" t="b">
        <f t="shared" si="1"/>
        <v>1</v>
      </c>
      <c r="K21">
        <v>-0.1</v>
      </c>
      <c r="L21" s="3" t="b">
        <f t="shared" si="2"/>
        <v>1</v>
      </c>
    </row>
    <row r="22" spans="2:12" x14ac:dyDescent="0.25">
      <c r="B22" s="2">
        <v>18</v>
      </c>
      <c r="C22" s="3">
        <v>-0.1</v>
      </c>
      <c r="F22" s="2">
        <v>18</v>
      </c>
      <c r="G22" s="3">
        <v>-0.1</v>
      </c>
      <c r="I22" t="b">
        <f t="shared" si="1"/>
        <v>1</v>
      </c>
      <c r="K22">
        <v>-0.1</v>
      </c>
      <c r="L22" s="3" t="b">
        <f t="shared" si="2"/>
        <v>1</v>
      </c>
    </row>
    <row r="23" spans="2:12" x14ac:dyDescent="0.25">
      <c r="B23" s="2">
        <v>19</v>
      </c>
      <c r="C23" s="3">
        <v>-0.1</v>
      </c>
      <c r="F23" s="2">
        <v>19</v>
      </c>
      <c r="G23" s="3">
        <v>-0.1</v>
      </c>
      <c r="I23" t="b">
        <f t="shared" si="1"/>
        <v>1</v>
      </c>
      <c r="K23">
        <v>-0.1</v>
      </c>
      <c r="L23" s="3" t="b">
        <f t="shared" si="2"/>
        <v>1</v>
      </c>
    </row>
    <row r="24" spans="2:12" x14ac:dyDescent="0.25">
      <c r="B24" s="2">
        <v>20</v>
      </c>
      <c r="C24" s="3">
        <v>-0.1</v>
      </c>
      <c r="F24" s="2">
        <v>20</v>
      </c>
      <c r="G24" s="3">
        <v>-0.1</v>
      </c>
      <c r="I24" t="b">
        <f t="shared" si="1"/>
        <v>1</v>
      </c>
      <c r="K24">
        <v>-0.1</v>
      </c>
      <c r="L24" s="3" t="b">
        <f t="shared" si="2"/>
        <v>1</v>
      </c>
    </row>
    <row r="25" spans="2:12" x14ac:dyDescent="0.25">
      <c r="B25" s="2">
        <v>21</v>
      </c>
      <c r="C25" s="3">
        <v>-0.1</v>
      </c>
      <c r="F25" s="2">
        <v>21</v>
      </c>
      <c r="G25" s="3">
        <v>-0.1</v>
      </c>
      <c r="I25" t="b">
        <f t="shared" si="1"/>
        <v>1</v>
      </c>
      <c r="K25">
        <v>-0.1</v>
      </c>
      <c r="L25" s="3" t="b">
        <f t="shared" si="2"/>
        <v>1</v>
      </c>
    </row>
    <row r="26" spans="2:12" x14ac:dyDescent="0.25">
      <c r="B26" s="2">
        <v>22</v>
      </c>
      <c r="C26" s="3">
        <v>-0.1</v>
      </c>
      <c r="F26" s="2">
        <v>22</v>
      </c>
      <c r="G26" s="3">
        <v>-0.1</v>
      </c>
      <c r="I26" t="b">
        <f t="shared" si="1"/>
        <v>1</v>
      </c>
      <c r="K26">
        <v>-0.1</v>
      </c>
      <c r="L26" s="3" t="b">
        <f t="shared" si="2"/>
        <v>1</v>
      </c>
    </row>
    <row r="27" spans="2:12" x14ac:dyDescent="0.25">
      <c r="B27" s="2">
        <v>23</v>
      </c>
      <c r="C27" s="3">
        <v>-0.1</v>
      </c>
      <c r="F27" s="2">
        <v>23</v>
      </c>
      <c r="G27" s="3">
        <v>-0.1</v>
      </c>
      <c r="I27" t="b">
        <f t="shared" si="1"/>
        <v>1</v>
      </c>
      <c r="K27">
        <v>-0.1</v>
      </c>
      <c r="L27" s="3" t="b">
        <f t="shared" si="2"/>
        <v>1</v>
      </c>
    </row>
    <row r="28" spans="2:12" x14ac:dyDescent="0.25">
      <c r="B28" s="2">
        <v>24</v>
      </c>
      <c r="C28" s="3">
        <v>-0.1</v>
      </c>
      <c r="F28" s="2">
        <v>24</v>
      </c>
      <c r="G28" s="3">
        <v>-0.1</v>
      </c>
      <c r="I28" t="b">
        <f t="shared" si="1"/>
        <v>1</v>
      </c>
      <c r="K28">
        <v>-0.1</v>
      </c>
      <c r="L28" s="3" t="b">
        <f t="shared" si="2"/>
        <v>1</v>
      </c>
    </row>
    <row r="29" spans="2:12" x14ac:dyDescent="0.25">
      <c r="B29" s="2">
        <v>25</v>
      </c>
      <c r="C29" s="3">
        <v>-0.1</v>
      </c>
      <c r="F29" s="2">
        <v>25</v>
      </c>
      <c r="G29" s="3">
        <v>-0.1</v>
      </c>
      <c r="I29" t="b">
        <f t="shared" si="1"/>
        <v>1</v>
      </c>
      <c r="K29">
        <v>-0.1</v>
      </c>
      <c r="L29" s="3" t="b">
        <f t="shared" si="2"/>
        <v>1</v>
      </c>
    </row>
    <row r="30" spans="2:12" x14ac:dyDescent="0.25">
      <c r="B30" s="2">
        <v>26</v>
      </c>
      <c r="C30" s="3">
        <v>-0.1</v>
      </c>
      <c r="F30" s="2">
        <v>26</v>
      </c>
      <c r="G30" s="3">
        <v>-0.1</v>
      </c>
      <c r="I30" t="b">
        <f t="shared" si="1"/>
        <v>1</v>
      </c>
      <c r="K30">
        <v>-0.1</v>
      </c>
      <c r="L30" s="3" t="b">
        <f t="shared" si="2"/>
        <v>1</v>
      </c>
    </row>
    <row r="31" spans="2:12" x14ac:dyDescent="0.25">
      <c r="B31" s="2">
        <v>27</v>
      </c>
      <c r="C31" s="3">
        <v>-0.1</v>
      </c>
      <c r="F31" s="2">
        <v>27</v>
      </c>
      <c r="G31" s="3">
        <v>-0.1</v>
      </c>
      <c r="I31" t="b">
        <f t="shared" si="1"/>
        <v>1</v>
      </c>
      <c r="K31">
        <v>-0.1</v>
      </c>
      <c r="L31" s="3" t="b">
        <f t="shared" si="2"/>
        <v>1</v>
      </c>
    </row>
    <row r="32" spans="2:12" x14ac:dyDescent="0.25">
      <c r="B32" s="2">
        <v>28</v>
      </c>
      <c r="C32" s="3">
        <v>-0.15</v>
      </c>
      <c r="F32" s="2">
        <v>28</v>
      </c>
      <c r="G32" s="3">
        <v>-0.15</v>
      </c>
      <c r="I32" t="b">
        <f t="shared" si="1"/>
        <v>1</v>
      </c>
      <c r="K32">
        <v>-0.15</v>
      </c>
      <c r="L32" s="3" t="b">
        <f t="shared" si="2"/>
        <v>1</v>
      </c>
    </row>
    <row r="33" spans="2:12" x14ac:dyDescent="0.25">
      <c r="B33" s="2">
        <v>29</v>
      </c>
      <c r="C33" s="3">
        <v>-0.1</v>
      </c>
      <c r="F33" s="2">
        <v>29</v>
      </c>
      <c r="G33" s="3">
        <v>-0.1</v>
      </c>
      <c r="I33" t="b">
        <f t="shared" si="1"/>
        <v>1</v>
      </c>
      <c r="K33">
        <v>-0.1</v>
      </c>
      <c r="L33" s="3" t="b">
        <f t="shared" si="2"/>
        <v>1</v>
      </c>
    </row>
    <row r="34" spans="2:12" x14ac:dyDescent="0.25">
      <c r="B34" s="2">
        <v>30</v>
      </c>
      <c r="C34" s="3">
        <v>-0.1</v>
      </c>
      <c r="F34" s="2">
        <v>30</v>
      </c>
      <c r="G34" s="3">
        <v>-0.1</v>
      </c>
      <c r="I34" t="b">
        <f t="shared" si="1"/>
        <v>1</v>
      </c>
      <c r="K34">
        <v>-0.1</v>
      </c>
      <c r="L34" s="3" t="b">
        <f t="shared" si="2"/>
        <v>1</v>
      </c>
    </row>
    <row r="35" spans="2:12" x14ac:dyDescent="0.25">
      <c r="B35" s="2">
        <v>31</v>
      </c>
      <c r="C35" s="3">
        <v>-0.1</v>
      </c>
      <c r="F35" s="2">
        <v>31</v>
      </c>
      <c r="G35" s="3">
        <v>-0.1</v>
      </c>
      <c r="I35" t="b">
        <f t="shared" si="1"/>
        <v>1</v>
      </c>
      <c r="K35">
        <v>-0.1</v>
      </c>
      <c r="L35" s="3" t="b">
        <f t="shared" si="2"/>
        <v>1</v>
      </c>
    </row>
    <row r="36" spans="2:12" x14ac:dyDescent="0.25">
      <c r="B36" s="2">
        <v>32</v>
      </c>
      <c r="C36" s="3">
        <v>-0.05</v>
      </c>
      <c r="F36" s="2">
        <v>32</v>
      </c>
      <c r="G36" s="3">
        <v>-0.05</v>
      </c>
      <c r="I36" t="b">
        <f t="shared" si="1"/>
        <v>1</v>
      </c>
      <c r="K36">
        <v>-0.05</v>
      </c>
      <c r="L36" s="3" t="b">
        <f t="shared" si="2"/>
        <v>1</v>
      </c>
    </row>
    <row r="37" spans="2:12" x14ac:dyDescent="0.25">
      <c r="B37" s="2">
        <v>33</v>
      </c>
      <c r="C37" s="3">
        <v>-0.05</v>
      </c>
      <c r="F37" s="2">
        <v>33</v>
      </c>
      <c r="G37" s="3">
        <v>-0.05</v>
      </c>
      <c r="I37" t="b">
        <f t="shared" si="1"/>
        <v>1</v>
      </c>
      <c r="K37">
        <v>-0.05</v>
      </c>
      <c r="L37" s="3" t="b">
        <f t="shared" si="2"/>
        <v>1</v>
      </c>
    </row>
    <row r="38" spans="2:12" x14ac:dyDescent="0.25">
      <c r="B38" s="2">
        <v>34</v>
      </c>
      <c r="C38" s="3">
        <v>-0.05</v>
      </c>
      <c r="F38" s="2">
        <v>34</v>
      </c>
      <c r="G38" s="3">
        <v>-0.05</v>
      </c>
      <c r="I38" t="b">
        <f t="shared" si="1"/>
        <v>1</v>
      </c>
      <c r="K38">
        <v>-0.05</v>
      </c>
      <c r="L38" s="3" t="b">
        <f t="shared" si="2"/>
        <v>1</v>
      </c>
    </row>
    <row r="39" spans="2:12" x14ac:dyDescent="0.25">
      <c r="B39" s="2">
        <v>35</v>
      </c>
      <c r="C39" s="3">
        <v>-0.05</v>
      </c>
      <c r="F39" s="2">
        <v>35</v>
      </c>
      <c r="G39" s="3">
        <v>-0.05</v>
      </c>
      <c r="I39" t="b">
        <f t="shared" si="1"/>
        <v>1</v>
      </c>
      <c r="K39">
        <v>-0.05</v>
      </c>
      <c r="L39" s="3" t="b">
        <f t="shared" si="2"/>
        <v>1</v>
      </c>
    </row>
    <row r="40" spans="2:12" x14ac:dyDescent="0.25">
      <c r="B40" s="2">
        <v>36</v>
      </c>
      <c r="C40" s="3">
        <v>0.1</v>
      </c>
      <c r="F40" s="2">
        <v>36</v>
      </c>
      <c r="G40" s="3">
        <v>0.1</v>
      </c>
      <c r="I40" t="b">
        <f t="shared" si="1"/>
        <v>1</v>
      </c>
      <c r="K40">
        <v>0.1</v>
      </c>
      <c r="L40" s="3" t="b">
        <f t="shared" si="2"/>
        <v>1</v>
      </c>
    </row>
    <row r="41" spans="2:12" x14ac:dyDescent="0.25">
      <c r="B41" s="2">
        <v>37</v>
      </c>
      <c r="C41" s="3">
        <v>0.1</v>
      </c>
      <c r="F41" s="2">
        <v>37</v>
      </c>
      <c r="G41" s="3">
        <v>0.1</v>
      </c>
      <c r="I41" t="b">
        <f t="shared" si="1"/>
        <v>1</v>
      </c>
      <c r="K41">
        <v>0.1</v>
      </c>
      <c r="L41" s="3" t="b">
        <f t="shared" si="2"/>
        <v>1</v>
      </c>
    </row>
    <row r="42" spans="2:12" x14ac:dyDescent="0.25">
      <c r="B42" s="2">
        <v>38</v>
      </c>
      <c r="C42" s="3">
        <v>0.1</v>
      </c>
      <c r="F42" s="2">
        <v>38</v>
      </c>
      <c r="G42" s="3">
        <v>0.1</v>
      </c>
      <c r="I42" t="b">
        <f t="shared" si="1"/>
        <v>1</v>
      </c>
      <c r="K42">
        <v>0.1</v>
      </c>
      <c r="L42" s="3" t="b">
        <f t="shared" si="2"/>
        <v>1</v>
      </c>
    </row>
    <row r="43" spans="2:12" x14ac:dyDescent="0.25">
      <c r="B43" s="2">
        <v>39</v>
      </c>
      <c r="C43" s="3">
        <v>0.1</v>
      </c>
      <c r="F43" s="2">
        <v>39</v>
      </c>
      <c r="G43" s="3">
        <v>0.1</v>
      </c>
      <c r="I43" t="b">
        <f t="shared" si="1"/>
        <v>1</v>
      </c>
      <c r="K43">
        <v>0.1</v>
      </c>
      <c r="L43" s="3" t="b">
        <f t="shared" si="2"/>
        <v>1</v>
      </c>
    </row>
    <row r="44" spans="2:12" x14ac:dyDescent="0.25">
      <c r="B44" s="2">
        <v>40</v>
      </c>
      <c r="C44" s="3">
        <v>0.13100000000000001</v>
      </c>
      <c r="F44" s="2">
        <v>40</v>
      </c>
      <c r="G44" s="3">
        <v>0.13100000000000001</v>
      </c>
      <c r="I44" t="b">
        <f t="shared" si="1"/>
        <v>1</v>
      </c>
      <c r="K44">
        <v>0.13100000000000001</v>
      </c>
      <c r="L44" s="3" t="b">
        <f t="shared" si="2"/>
        <v>1</v>
      </c>
    </row>
    <row r="45" spans="2:12" x14ac:dyDescent="0.25">
      <c r="B45" s="2">
        <v>41</v>
      </c>
      <c r="C45" s="3">
        <v>0.13100000000000001</v>
      </c>
      <c r="F45" s="2">
        <v>41</v>
      </c>
      <c r="G45" s="3">
        <v>0.13100000000000001</v>
      </c>
      <c r="I45" t="b">
        <f t="shared" si="1"/>
        <v>1</v>
      </c>
      <c r="K45">
        <v>0.13100000000000001</v>
      </c>
      <c r="L45" s="3" t="b">
        <f t="shared" si="2"/>
        <v>1</v>
      </c>
    </row>
    <row r="46" spans="2:12" x14ac:dyDescent="0.25">
      <c r="B46" s="2">
        <v>42</v>
      </c>
      <c r="C46" s="3">
        <v>0.13100000000000001</v>
      </c>
      <c r="F46" s="2">
        <v>42</v>
      </c>
      <c r="G46" s="3">
        <v>0.13100000000000001</v>
      </c>
      <c r="I46" t="b">
        <f t="shared" si="1"/>
        <v>1</v>
      </c>
      <c r="K46">
        <v>0.13100000000000001</v>
      </c>
      <c r="L46" s="3" t="b">
        <f t="shared" si="2"/>
        <v>1</v>
      </c>
    </row>
    <row r="47" spans="2:12" x14ac:dyDescent="0.25">
      <c r="B47" s="2">
        <v>43</v>
      </c>
      <c r="C47" s="3">
        <v>0.13100000000000001</v>
      </c>
      <c r="F47" s="2">
        <v>43</v>
      </c>
      <c r="G47" s="3">
        <v>0.13100000000000001</v>
      </c>
      <c r="I47" t="b">
        <f t="shared" si="1"/>
        <v>1</v>
      </c>
      <c r="K47">
        <v>0.13100000000000001</v>
      </c>
      <c r="L47" s="3" t="b">
        <f t="shared" si="2"/>
        <v>1</v>
      </c>
    </row>
    <row r="48" spans="2:12" x14ac:dyDescent="0.25">
      <c r="B48" s="2">
        <v>44</v>
      </c>
      <c r="C48" s="3">
        <v>0.13100000000000001</v>
      </c>
      <c r="F48" s="2">
        <v>44</v>
      </c>
      <c r="G48" s="3">
        <v>0.13100000000000001</v>
      </c>
      <c r="I48" t="b">
        <f t="shared" si="1"/>
        <v>1</v>
      </c>
      <c r="K48">
        <v>0.13100000000000001</v>
      </c>
      <c r="L48" s="3" t="b">
        <f t="shared" si="2"/>
        <v>1</v>
      </c>
    </row>
    <row r="49" spans="2:12" x14ac:dyDescent="0.25">
      <c r="B49" s="2">
        <v>45</v>
      </c>
      <c r="C49" s="3">
        <v>0.13100000000000001</v>
      </c>
      <c r="F49" s="2">
        <v>45</v>
      </c>
      <c r="G49" s="3">
        <v>0.13100000000000001</v>
      </c>
      <c r="I49" t="b">
        <f t="shared" si="1"/>
        <v>1</v>
      </c>
      <c r="K49">
        <v>0.13100000000000001</v>
      </c>
      <c r="L49" s="3" t="b">
        <f t="shared" si="2"/>
        <v>1</v>
      </c>
    </row>
    <row r="50" spans="2:12" x14ac:dyDescent="0.25">
      <c r="B50" s="2">
        <v>46</v>
      </c>
      <c r="C50" s="3">
        <v>0.13100000000000001</v>
      </c>
      <c r="F50" s="2">
        <v>46</v>
      </c>
      <c r="G50" s="3">
        <v>0.13100000000000001</v>
      </c>
      <c r="I50" t="b">
        <f t="shared" si="1"/>
        <v>1</v>
      </c>
      <c r="K50">
        <v>0.13100000000000001</v>
      </c>
      <c r="L50" s="3" t="b">
        <f t="shared" si="2"/>
        <v>1</v>
      </c>
    </row>
    <row r="51" spans="2:12" x14ac:dyDescent="0.25">
      <c r="B51" s="2">
        <v>47</v>
      </c>
      <c r="C51" s="3">
        <v>0.13100000000000001</v>
      </c>
      <c r="F51" s="2">
        <v>47</v>
      </c>
      <c r="G51" s="3">
        <v>0.13100000000000001</v>
      </c>
      <c r="I51" t="b">
        <f t="shared" si="1"/>
        <v>1</v>
      </c>
      <c r="K51">
        <v>0.13100000000000001</v>
      </c>
      <c r="L51" s="3" t="b">
        <f t="shared" si="2"/>
        <v>1</v>
      </c>
    </row>
    <row r="52" spans="2:12" x14ac:dyDescent="0.25">
      <c r="B52" s="2">
        <v>48</v>
      </c>
      <c r="C52" s="3">
        <v>0.13100000000000001</v>
      </c>
      <c r="F52" s="2">
        <v>48</v>
      </c>
      <c r="G52" s="3">
        <v>0.13100000000000001</v>
      </c>
      <c r="I52" t="b">
        <f t="shared" si="1"/>
        <v>1</v>
      </c>
      <c r="K52">
        <v>0.13100000000000001</v>
      </c>
      <c r="L52" s="3" t="b">
        <f t="shared" si="2"/>
        <v>1</v>
      </c>
    </row>
    <row r="53" spans="2:12" x14ac:dyDescent="0.25">
      <c r="B53" s="2">
        <v>49</v>
      </c>
      <c r="C53" s="3">
        <v>0.13100000000000001</v>
      </c>
      <c r="F53" s="2">
        <v>49</v>
      </c>
      <c r="G53" s="3">
        <v>0.13100000000000001</v>
      </c>
      <c r="I53" t="b">
        <f t="shared" si="1"/>
        <v>1</v>
      </c>
      <c r="K53">
        <v>0.13100000000000001</v>
      </c>
      <c r="L53" s="3" t="b">
        <f t="shared" si="2"/>
        <v>1</v>
      </c>
    </row>
    <row r="54" spans="2:12" x14ac:dyDescent="0.25">
      <c r="B54" s="2">
        <v>50</v>
      </c>
      <c r="C54" s="3">
        <v>0.16200000000000001</v>
      </c>
      <c r="F54" s="2">
        <v>50</v>
      </c>
      <c r="G54" s="3">
        <v>0.16200000000000001</v>
      </c>
      <c r="I54" t="b">
        <f t="shared" si="1"/>
        <v>1</v>
      </c>
      <c r="K54">
        <v>0.16200000000000001</v>
      </c>
      <c r="L54" s="3" t="b">
        <f t="shared" si="2"/>
        <v>1</v>
      </c>
    </row>
    <row r="55" spans="2:12" x14ac:dyDescent="0.25">
      <c r="B55" s="2">
        <v>51</v>
      </c>
      <c r="C55" s="3">
        <v>0.16200000000000001</v>
      </c>
      <c r="F55" s="2">
        <v>51</v>
      </c>
      <c r="G55" s="3">
        <v>0.16200000000000001</v>
      </c>
      <c r="I55" t="b">
        <f t="shared" si="1"/>
        <v>1</v>
      </c>
      <c r="K55">
        <v>0.16200000000000001</v>
      </c>
      <c r="L55" s="3" t="b">
        <f t="shared" si="2"/>
        <v>1</v>
      </c>
    </row>
    <row r="56" spans="2:12" x14ac:dyDescent="0.25">
      <c r="B56" s="2">
        <v>52</v>
      </c>
      <c r="C56" s="3">
        <v>0.16200000000000001</v>
      </c>
      <c r="F56" s="2">
        <v>52</v>
      </c>
      <c r="G56" s="3">
        <v>0.16200000000000001</v>
      </c>
      <c r="I56" t="b">
        <f t="shared" si="1"/>
        <v>1</v>
      </c>
      <c r="K56">
        <v>0.16200000000000001</v>
      </c>
      <c r="L56" s="3" t="b">
        <f t="shared" si="2"/>
        <v>1</v>
      </c>
    </row>
    <row r="57" spans="2:12" x14ac:dyDescent="0.25">
      <c r="B57" s="2">
        <v>53</v>
      </c>
      <c r="C57" s="3">
        <v>0.16200000000000001</v>
      </c>
      <c r="F57" s="2">
        <v>53</v>
      </c>
      <c r="G57" s="3">
        <v>0.16200000000000001</v>
      </c>
      <c r="I57" t="b">
        <f t="shared" si="1"/>
        <v>1</v>
      </c>
      <c r="K57">
        <v>0.16200000000000001</v>
      </c>
      <c r="L57" s="3" t="b">
        <f t="shared" si="2"/>
        <v>1</v>
      </c>
    </row>
    <row r="58" spans="2:12" x14ac:dyDescent="0.25">
      <c r="B58" s="2">
        <v>54</v>
      </c>
      <c r="C58" s="3">
        <v>0.16200000000000001</v>
      </c>
      <c r="F58" s="2">
        <v>54</v>
      </c>
      <c r="G58" s="3">
        <v>0.16200000000000001</v>
      </c>
      <c r="I58" t="b">
        <f t="shared" si="1"/>
        <v>1</v>
      </c>
      <c r="K58">
        <v>0.16200000000000001</v>
      </c>
      <c r="L58" s="3" t="b">
        <f t="shared" si="2"/>
        <v>1</v>
      </c>
    </row>
    <row r="59" spans="2:12" x14ac:dyDescent="0.25">
      <c r="B59" s="2">
        <v>55</v>
      </c>
      <c r="C59" s="3">
        <v>0.16200000000000001</v>
      </c>
      <c r="F59" s="2">
        <v>55</v>
      </c>
      <c r="G59" s="3">
        <v>0.16200000000000001</v>
      </c>
      <c r="I59" t="b">
        <f t="shared" si="1"/>
        <v>1</v>
      </c>
      <c r="K59">
        <v>0.16200000000000001</v>
      </c>
      <c r="L59" s="3" t="b">
        <f t="shared" si="2"/>
        <v>1</v>
      </c>
    </row>
    <row r="60" spans="2:12" x14ac:dyDescent="0.25">
      <c r="B60" s="2">
        <v>56</v>
      </c>
      <c r="C60" s="3">
        <v>0.16200000000000001</v>
      </c>
      <c r="F60" s="2">
        <v>56</v>
      </c>
      <c r="G60" s="3">
        <v>0.16200000000000001</v>
      </c>
      <c r="I60" t="b">
        <f t="shared" si="1"/>
        <v>1</v>
      </c>
      <c r="K60">
        <v>0.16200000000000001</v>
      </c>
      <c r="L60" s="3" t="b">
        <f t="shared" si="2"/>
        <v>1</v>
      </c>
    </row>
    <row r="61" spans="2:12" x14ac:dyDescent="0.25">
      <c r="B61" s="2">
        <v>57</v>
      </c>
      <c r="C61" s="3">
        <v>0.16200000000000001</v>
      </c>
      <c r="F61" s="2">
        <v>57</v>
      </c>
      <c r="G61" s="3">
        <v>0.16200000000000001</v>
      </c>
      <c r="I61" t="b">
        <f t="shared" si="1"/>
        <v>1</v>
      </c>
      <c r="K61">
        <v>0.16200000000000001</v>
      </c>
      <c r="L61" s="3" t="b">
        <f t="shared" si="2"/>
        <v>1</v>
      </c>
    </row>
    <row r="62" spans="2:12" x14ac:dyDescent="0.25">
      <c r="B62" s="2">
        <v>58</v>
      </c>
      <c r="C62" s="3">
        <v>0.16200000000000001</v>
      </c>
      <c r="F62" s="2">
        <v>58</v>
      </c>
      <c r="G62" s="3">
        <v>0.16200000000000001</v>
      </c>
      <c r="I62" t="b">
        <f t="shared" si="1"/>
        <v>1</v>
      </c>
      <c r="K62">
        <v>0.16200000000000001</v>
      </c>
      <c r="L62" s="3" t="b">
        <f t="shared" si="2"/>
        <v>1</v>
      </c>
    </row>
    <row r="63" spans="2:12" x14ac:dyDescent="0.25">
      <c r="B63" s="2">
        <v>59</v>
      </c>
      <c r="C63" s="3">
        <v>0.16200000000000001</v>
      </c>
      <c r="F63" s="2">
        <v>59</v>
      </c>
      <c r="G63" s="3">
        <v>0.16200000000000001</v>
      </c>
      <c r="I63" t="b">
        <f t="shared" si="1"/>
        <v>1</v>
      </c>
      <c r="K63">
        <v>0.16200000000000001</v>
      </c>
      <c r="L63" s="3" t="b">
        <f t="shared" si="2"/>
        <v>1</v>
      </c>
    </row>
    <row r="64" spans="2:12" x14ac:dyDescent="0.25">
      <c r="B64" s="2">
        <v>60</v>
      </c>
      <c r="C64" s="3">
        <v>0.1925</v>
      </c>
      <c r="F64" s="2">
        <v>60</v>
      </c>
      <c r="G64" s="3">
        <v>0.1925</v>
      </c>
      <c r="I64" t="b">
        <f t="shared" si="1"/>
        <v>1</v>
      </c>
      <c r="K64">
        <v>0.1925</v>
      </c>
      <c r="L64" s="3" t="b">
        <f t="shared" si="2"/>
        <v>1</v>
      </c>
    </row>
    <row r="65" spans="2:12" x14ac:dyDescent="0.25">
      <c r="B65" s="2">
        <v>61</v>
      </c>
      <c r="C65" s="3">
        <v>0.1925</v>
      </c>
      <c r="F65" s="2">
        <v>61</v>
      </c>
      <c r="G65" s="3">
        <v>0.1925</v>
      </c>
      <c r="I65" t="b">
        <f t="shared" si="1"/>
        <v>1</v>
      </c>
      <c r="K65">
        <v>0.1925</v>
      </c>
      <c r="L65" s="3" t="b">
        <f t="shared" si="2"/>
        <v>1</v>
      </c>
    </row>
    <row r="66" spans="2:12" x14ac:dyDescent="0.25">
      <c r="B66" s="2">
        <v>62</v>
      </c>
      <c r="C66" s="3">
        <v>0.1925</v>
      </c>
      <c r="F66" s="2">
        <v>62</v>
      </c>
      <c r="G66" s="3">
        <v>0.1925</v>
      </c>
      <c r="I66" t="b">
        <f t="shared" si="1"/>
        <v>1</v>
      </c>
      <c r="K66">
        <v>0.1925</v>
      </c>
      <c r="L66" s="3" t="b">
        <f t="shared" si="2"/>
        <v>1</v>
      </c>
    </row>
    <row r="67" spans="2:12" x14ac:dyDescent="0.25">
      <c r="B67" s="2">
        <v>63</v>
      </c>
      <c r="C67" s="3">
        <v>0.1925</v>
      </c>
      <c r="F67" s="2">
        <v>63</v>
      </c>
      <c r="G67" s="3">
        <v>0.1925</v>
      </c>
      <c r="I67" t="b">
        <f t="shared" si="1"/>
        <v>1</v>
      </c>
      <c r="K67">
        <v>0.1925</v>
      </c>
      <c r="L67" s="3" t="b">
        <f t="shared" si="2"/>
        <v>1</v>
      </c>
    </row>
    <row r="68" spans="2:12" x14ac:dyDescent="0.25">
      <c r="B68" s="2">
        <v>64</v>
      </c>
      <c r="C68" s="3">
        <v>0.1925</v>
      </c>
      <c r="F68" s="2">
        <v>64</v>
      </c>
      <c r="G68" s="3">
        <v>0.1925</v>
      </c>
      <c r="I68" t="b">
        <f t="shared" si="1"/>
        <v>1</v>
      </c>
      <c r="K68">
        <v>0.1925</v>
      </c>
      <c r="L68" s="3" t="b">
        <f t="shared" si="2"/>
        <v>1</v>
      </c>
    </row>
    <row r="69" spans="2:12" x14ac:dyDescent="0.25">
      <c r="B69" s="2">
        <v>65</v>
      </c>
      <c r="C69" s="3">
        <v>0.1925</v>
      </c>
      <c r="F69" s="2">
        <v>65</v>
      </c>
      <c r="G69" s="3">
        <v>0.1925</v>
      </c>
      <c r="I69" t="b">
        <f t="shared" si="1"/>
        <v>1</v>
      </c>
      <c r="K69">
        <v>0.1925</v>
      </c>
      <c r="L69" s="3" t="b">
        <f t="shared" si="2"/>
        <v>1</v>
      </c>
    </row>
    <row r="70" spans="2:12" x14ac:dyDescent="0.25">
      <c r="B70" s="2">
        <v>66</v>
      </c>
      <c r="C70" s="3">
        <v>0.1925</v>
      </c>
      <c r="F70" s="2">
        <v>66</v>
      </c>
      <c r="G70" s="3">
        <v>0.1925</v>
      </c>
      <c r="I70" t="b">
        <f t="shared" ref="I70:I133" si="3">+G70=C70</f>
        <v>1</v>
      </c>
      <c r="K70">
        <v>0.1925</v>
      </c>
      <c r="L70" s="3" t="b">
        <f t="shared" ref="L70:L133" si="4">+K70=C70</f>
        <v>1</v>
      </c>
    </row>
    <row r="71" spans="2:12" x14ac:dyDescent="0.25">
      <c r="B71" s="2">
        <v>67</v>
      </c>
      <c r="C71" s="3">
        <v>0.1925</v>
      </c>
      <c r="F71" s="2">
        <v>67</v>
      </c>
      <c r="G71" s="3">
        <v>0.1925</v>
      </c>
      <c r="I71" t="b">
        <f t="shared" si="3"/>
        <v>1</v>
      </c>
      <c r="K71">
        <v>0.1925</v>
      </c>
      <c r="L71" s="3" t="b">
        <f t="shared" si="4"/>
        <v>1</v>
      </c>
    </row>
    <row r="72" spans="2:12" x14ac:dyDescent="0.25">
      <c r="B72" s="2">
        <v>68</v>
      </c>
      <c r="C72" s="3">
        <v>0.1925</v>
      </c>
      <c r="F72" s="2">
        <v>68</v>
      </c>
      <c r="G72" s="3">
        <v>0.1925</v>
      </c>
      <c r="I72" t="b">
        <f t="shared" si="3"/>
        <v>1</v>
      </c>
      <c r="K72">
        <v>0.1925</v>
      </c>
      <c r="L72" s="3" t="b">
        <f t="shared" si="4"/>
        <v>1</v>
      </c>
    </row>
    <row r="73" spans="2:12" x14ac:dyDescent="0.25">
      <c r="B73" s="2">
        <v>69</v>
      </c>
      <c r="C73" s="3">
        <v>0.1925</v>
      </c>
      <c r="F73" s="2">
        <v>69</v>
      </c>
      <c r="G73" s="3">
        <v>0.1925</v>
      </c>
      <c r="I73" t="b">
        <f t="shared" si="3"/>
        <v>1</v>
      </c>
      <c r="K73">
        <v>0.1925</v>
      </c>
      <c r="L73" s="3" t="b">
        <f t="shared" si="4"/>
        <v>1</v>
      </c>
    </row>
    <row r="74" spans="2:12" x14ac:dyDescent="0.25">
      <c r="B74" s="2">
        <v>70</v>
      </c>
      <c r="C74" s="3">
        <v>0.22149999999999997</v>
      </c>
      <c r="F74" s="2">
        <v>70</v>
      </c>
      <c r="G74" s="3">
        <v>0.22149999999999997</v>
      </c>
      <c r="I74" t="b">
        <f t="shared" si="3"/>
        <v>1</v>
      </c>
      <c r="K74">
        <v>0.22149999999999997</v>
      </c>
      <c r="L74" s="3" t="b">
        <f t="shared" si="4"/>
        <v>1</v>
      </c>
    </row>
    <row r="75" spans="2:12" x14ac:dyDescent="0.25">
      <c r="B75" s="2">
        <v>71</v>
      </c>
      <c r="C75" s="3">
        <v>0.22149999999999997</v>
      </c>
      <c r="F75" s="2">
        <v>71</v>
      </c>
      <c r="G75" s="3">
        <v>0.22149999999999997</v>
      </c>
      <c r="I75" t="b">
        <f t="shared" si="3"/>
        <v>1</v>
      </c>
      <c r="K75">
        <v>0.22149999999999997</v>
      </c>
      <c r="L75" s="3" t="b">
        <f t="shared" si="4"/>
        <v>1</v>
      </c>
    </row>
    <row r="76" spans="2:12" x14ac:dyDescent="0.25">
      <c r="B76" s="2">
        <v>72</v>
      </c>
      <c r="C76" s="3">
        <v>0.22149999999999997</v>
      </c>
      <c r="F76" s="2">
        <v>72</v>
      </c>
      <c r="G76" s="3">
        <v>0.22149999999999997</v>
      </c>
      <c r="I76" t="b">
        <f t="shared" si="3"/>
        <v>1</v>
      </c>
      <c r="K76">
        <v>0.22149999999999997</v>
      </c>
      <c r="L76" s="3" t="b">
        <f t="shared" si="4"/>
        <v>1</v>
      </c>
    </row>
    <row r="77" spans="2:12" x14ac:dyDescent="0.25">
      <c r="B77" s="2">
        <v>73</v>
      </c>
      <c r="C77" s="3">
        <v>0.22149999999999997</v>
      </c>
      <c r="F77" s="2">
        <v>73</v>
      </c>
      <c r="G77" s="3">
        <v>0.22149999999999997</v>
      </c>
      <c r="I77" t="b">
        <f t="shared" si="3"/>
        <v>1</v>
      </c>
      <c r="K77">
        <v>0.22149999999999997</v>
      </c>
      <c r="L77" s="3" t="b">
        <f t="shared" si="4"/>
        <v>1</v>
      </c>
    </row>
    <row r="78" spans="2:12" x14ac:dyDescent="0.25">
      <c r="B78" s="2">
        <v>74</v>
      </c>
      <c r="C78" s="3">
        <v>0.22149999999999997</v>
      </c>
      <c r="F78" s="2">
        <v>74</v>
      </c>
      <c r="G78" s="3">
        <v>0.22149999999999997</v>
      </c>
      <c r="I78" t="b">
        <f t="shared" si="3"/>
        <v>1</v>
      </c>
      <c r="K78">
        <v>0.22149999999999997</v>
      </c>
      <c r="L78" s="3" t="b">
        <f t="shared" si="4"/>
        <v>1</v>
      </c>
    </row>
    <row r="79" spans="2:12" x14ac:dyDescent="0.25">
      <c r="B79" s="2">
        <v>75</v>
      </c>
      <c r="C79" s="3">
        <v>0.22149999999999997</v>
      </c>
      <c r="F79" s="2">
        <v>75</v>
      </c>
      <c r="G79" s="3">
        <v>0.22149999999999997</v>
      </c>
      <c r="I79" t="b">
        <f t="shared" si="3"/>
        <v>1</v>
      </c>
      <c r="K79">
        <v>0.22149999999999997</v>
      </c>
      <c r="L79" s="3" t="b">
        <f t="shared" si="4"/>
        <v>1</v>
      </c>
    </row>
    <row r="80" spans="2:12" x14ac:dyDescent="0.25">
      <c r="B80" s="2">
        <v>76</v>
      </c>
      <c r="C80" s="3">
        <v>0.22149999999999997</v>
      </c>
      <c r="F80" s="2">
        <v>76</v>
      </c>
      <c r="G80" s="3">
        <v>0.22149999999999997</v>
      </c>
      <c r="I80" t="b">
        <f t="shared" si="3"/>
        <v>1</v>
      </c>
      <c r="K80">
        <v>0.22149999999999997</v>
      </c>
      <c r="L80" s="3" t="b">
        <f t="shared" si="4"/>
        <v>1</v>
      </c>
    </row>
    <row r="81" spans="2:12" x14ac:dyDescent="0.25">
      <c r="B81" s="2">
        <v>77</v>
      </c>
      <c r="C81" s="3">
        <v>0.22149999999999997</v>
      </c>
      <c r="F81" s="2">
        <v>77</v>
      </c>
      <c r="G81" s="3">
        <v>0.22149999999999997</v>
      </c>
      <c r="I81" t="b">
        <f t="shared" si="3"/>
        <v>1</v>
      </c>
      <c r="K81">
        <v>0.22149999999999997</v>
      </c>
      <c r="L81" s="3" t="b">
        <f t="shared" si="4"/>
        <v>1</v>
      </c>
    </row>
    <row r="82" spans="2:12" x14ac:dyDescent="0.25">
      <c r="B82" s="2">
        <v>78</v>
      </c>
      <c r="C82" s="3">
        <v>0.22149999999999997</v>
      </c>
      <c r="F82" s="2">
        <v>78</v>
      </c>
      <c r="G82" s="3">
        <v>0.22149999999999997</v>
      </c>
      <c r="I82" t="b">
        <f t="shared" si="3"/>
        <v>1</v>
      </c>
      <c r="K82">
        <v>0.22149999999999997</v>
      </c>
      <c r="L82" s="3" t="b">
        <f t="shared" si="4"/>
        <v>1</v>
      </c>
    </row>
    <row r="83" spans="2:12" x14ac:dyDescent="0.25">
      <c r="B83" s="2">
        <v>79</v>
      </c>
      <c r="C83" s="3">
        <v>0.22149999999999997</v>
      </c>
      <c r="F83" s="2">
        <v>79</v>
      </c>
      <c r="G83" s="3">
        <v>0.22149999999999997</v>
      </c>
      <c r="I83" t="b">
        <f t="shared" si="3"/>
        <v>1</v>
      </c>
      <c r="K83">
        <v>0.22149999999999997</v>
      </c>
      <c r="L83" s="3" t="b">
        <f t="shared" si="4"/>
        <v>1</v>
      </c>
    </row>
    <row r="84" spans="2:12" x14ac:dyDescent="0.25">
      <c r="B84" s="2">
        <v>80</v>
      </c>
      <c r="C84" s="3">
        <v>0.25</v>
      </c>
      <c r="F84" s="2">
        <v>80</v>
      </c>
      <c r="G84" s="3">
        <v>0.25</v>
      </c>
      <c r="I84" t="b">
        <f t="shared" si="3"/>
        <v>1</v>
      </c>
      <c r="K84">
        <v>0.25</v>
      </c>
      <c r="L84" s="3" t="b">
        <f t="shared" si="4"/>
        <v>1</v>
      </c>
    </row>
    <row r="85" spans="2:12" x14ac:dyDescent="0.25">
      <c r="B85" s="2">
        <v>81</v>
      </c>
      <c r="C85" s="3">
        <v>0.25</v>
      </c>
      <c r="F85" s="2">
        <v>81</v>
      </c>
      <c r="G85" s="3">
        <v>0.25</v>
      </c>
      <c r="I85" t="b">
        <f t="shared" si="3"/>
        <v>1</v>
      </c>
      <c r="K85">
        <v>0.25</v>
      </c>
      <c r="L85" s="3" t="b">
        <f t="shared" si="4"/>
        <v>1</v>
      </c>
    </row>
    <row r="86" spans="2:12" x14ac:dyDescent="0.25">
      <c r="B86" s="2">
        <v>82</v>
      </c>
      <c r="C86" s="3">
        <v>0.25</v>
      </c>
      <c r="F86" s="2">
        <v>82</v>
      </c>
      <c r="G86" s="3">
        <v>0.25</v>
      </c>
      <c r="I86" t="b">
        <f t="shared" si="3"/>
        <v>1</v>
      </c>
      <c r="K86">
        <v>0.25</v>
      </c>
      <c r="L86" s="3" t="b">
        <f t="shared" si="4"/>
        <v>1</v>
      </c>
    </row>
    <row r="87" spans="2:12" x14ac:dyDescent="0.25">
      <c r="B87" s="2">
        <v>83</v>
      </c>
      <c r="C87" s="3">
        <v>0.25</v>
      </c>
      <c r="F87" s="2">
        <v>83</v>
      </c>
      <c r="G87" s="3">
        <v>0.25</v>
      </c>
      <c r="I87" t="b">
        <f t="shared" si="3"/>
        <v>1</v>
      </c>
      <c r="K87">
        <v>0.25</v>
      </c>
      <c r="L87" s="3" t="b">
        <f t="shared" si="4"/>
        <v>1</v>
      </c>
    </row>
    <row r="88" spans="2:12" x14ac:dyDescent="0.25">
      <c r="B88" s="2">
        <v>84</v>
      </c>
      <c r="C88" s="3">
        <v>0.25</v>
      </c>
      <c r="F88" s="2">
        <v>84</v>
      </c>
      <c r="G88" s="3">
        <v>0.25</v>
      </c>
      <c r="I88" t="b">
        <f t="shared" si="3"/>
        <v>1</v>
      </c>
      <c r="K88">
        <v>0.25</v>
      </c>
      <c r="L88" s="3" t="b">
        <f t="shared" si="4"/>
        <v>1</v>
      </c>
    </row>
    <row r="89" spans="2:12" x14ac:dyDescent="0.25">
      <c r="B89" s="2">
        <v>85</v>
      </c>
      <c r="C89" s="3">
        <v>0.25</v>
      </c>
      <c r="F89" s="2">
        <v>85</v>
      </c>
      <c r="G89" s="3">
        <v>0.25</v>
      </c>
      <c r="I89" t="b">
        <f t="shared" si="3"/>
        <v>1</v>
      </c>
      <c r="K89">
        <v>0.25</v>
      </c>
      <c r="L89" s="3" t="b">
        <f t="shared" si="4"/>
        <v>1</v>
      </c>
    </row>
    <row r="90" spans="2:12" x14ac:dyDescent="0.25">
      <c r="B90" s="2">
        <v>86</v>
      </c>
      <c r="C90" s="3">
        <v>0.25</v>
      </c>
      <c r="F90" s="2">
        <v>86</v>
      </c>
      <c r="G90" s="3">
        <v>0.25</v>
      </c>
      <c r="I90" t="b">
        <f t="shared" si="3"/>
        <v>1</v>
      </c>
      <c r="K90">
        <v>0.25</v>
      </c>
      <c r="L90" s="3" t="b">
        <f t="shared" si="4"/>
        <v>1</v>
      </c>
    </row>
    <row r="91" spans="2:12" x14ac:dyDescent="0.25">
      <c r="B91" s="2">
        <v>87</v>
      </c>
      <c r="C91" s="3">
        <v>0.25</v>
      </c>
      <c r="F91" s="2">
        <v>87</v>
      </c>
      <c r="G91" s="3">
        <v>0.25</v>
      </c>
      <c r="I91" t="b">
        <f t="shared" si="3"/>
        <v>1</v>
      </c>
      <c r="K91">
        <v>0.25</v>
      </c>
      <c r="L91" s="3" t="b">
        <f t="shared" si="4"/>
        <v>1</v>
      </c>
    </row>
    <row r="92" spans="2:12" x14ac:dyDescent="0.25">
      <c r="B92" s="2">
        <v>88</v>
      </c>
      <c r="C92" s="3">
        <v>0.25</v>
      </c>
      <c r="F92" s="2">
        <v>88</v>
      </c>
      <c r="G92" s="3">
        <v>0.25</v>
      </c>
      <c r="I92" t="b">
        <f t="shared" si="3"/>
        <v>1</v>
      </c>
      <c r="K92">
        <v>0.25</v>
      </c>
      <c r="L92" s="3" t="b">
        <f t="shared" si="4"/>
        <v>1</v>
      </c>
    </row>
    <row r="93" spans="2:12" x14ac:dyDescent="0.25">
      <c r="B93" s="2">
        <v>89</v>
      </c>
      <c r="C93" s="3">
        <v>0.25</v>
      </c>
      <c r="F93" s="2">
        <v>89</v>
      </c>
      <c r="G93" s="3">
        <v>0.25</v>
      </c>
      <c r="I93" t="b">
        <f t="shared" si="3"/>
        <v>1</v>
      </c>
      <c r="K93">
        <v>0.25</v>
      </c>
      <c r="L93" s="3" t="b">
        <f t="shared" si="4"/>
        <v>1</v>
      </c>
    </row>
    <row r="94" spans="2:12" x14ac:dyDescent="0.25">
      <c r="B94" s="2">
        <v>90</v>
      </c>
      <c r="C94" s="3">
        <v>0.27750000000000002</v>
      </c>
      <c r="F94" s="2">
        <v>90</v>
      </c>
      <c r="G94" s="3">
        <v>0.27750000000000002</v>
      </c>
      <c r="I94" t="b">
        <f t="shared" si="3"/>
        <v>1</v>
      </c>
      <c r="K94">
        <v>0.27750000000000002</v>
      </c>
      <c r="L94" s="3" t="b">
        <f t="shared" si="4"/>
        <v>1</v>
      </c>
    </row>
    <row r="95" spans="2:12" x14ac:dyDescent="0.25">
      <c r="B95" s="2">
        <v>91</v>
      </c>
      <c r="C95" s="3">
        <v>0.27750000000000002</v>
      </c>
      <c r="F95" s="2">
        <v>91</v>
      </c>
      <c r="G95" s="3">
        <v>0.27750000000000002</v>
      </c>
      <c r="I95" t="b">
        <f t="shared" si="3"/>
        <v>1</v>
      </c>
      <c r="K95">
        <v>0.27750000000000002</v>
      </c>
      <c r="L95" s="3" t="b">
        <f t="shared" si="4"/>
        <v>1</v>
      </c>
    </row>
    <row r="96" spans="2:12" x14ac:dyDescent="0.25">
      <c r="B96" s="2">
        <v>92</v>
      </c>
      <c r="C96" s="3">
        <v>0.27750000000000002</v>
      </c>
      <c r="F96" s="2">
        <v>92</v>
      </c>
      <c r="G96" s="3">
        <v>0.27750000000000002</v>
      </c>
      <c r="I96" t="b">
        <f t="shared" si="3"/>
        <v>1</v>
      </c>
      <c r="K96">
        <v>0.27750000000000002</v>
      </c>
      <c r="L96" s="3" t="b">
        <f t="shared" si="4"/>
        <v>1</v>
      </c>
    </row>
    <row r="97" spans="2:12" x14ac:dyDescent="0.25">
      <c r="B97" s="2">
        <v>93</v>
      </c>
      <c r="C97" s="3">
        <v>0.27750000000000002</v>
      </c>
      <c r="F97" s="2">
        <v>93</v>
      </c>
      <c r="G97" s="3">
        <v>0.27750000000000002</v>
      </c>
      <c r="I97" t="b">
        <f t="shared" si="3"/>
        <v>1</v>
      </c>
      <c r="K97">
        <v>0.27750000000000002</v>
      </c>
      <c r="L97" s="3" t="b">
        <f t="shared" si="4"/>
        <v>1</v>
      </c>
    </row>
    <row r="98" spans="2:12" x14ac:dyDescent="0.25">
      <c r="B98" s="2">
        <v>94</v>
      </c>
      <c r="C98" s="3">
        <v>0.27750000000000002</v>
      </c>
      <c r="F98" s="2">
        <v>94</v>
      </c>
      <c r="G98" s="3">
        <v>0.27750000000000002</v>
      </c>
      <c r="I98" t="b">
        <f t="shared" si="3"/>
        <v>1</v>
      </c>
      <c r="K98">
        <v>0.27750000000000002</v>
      </c>
      <c r="L98" s="3" t="b">
        <f t="shared" si="4"/>
        <v>1</v>
      </c>
    </row>
    <row r="99" spans="2:12" x14ac:dyDescent="0.25">
      <c r="B99" s="2">
        <v>95</v>
      </c>
      <c r="C99" s="3">
        <v>0.27750000000000002</v>
      </c>
      <c r="F99" s="2">
        <v>95</v>
      </c>
      <c r="G99" s="3">
        <v>0.27750000000000002</v>
      </c>
      <c r="I99" t="b">
        <f t="shared" si="3"/>
        <v>1</v>
      </c>
      <c r="K99">
        <v>0.27750000000000002</v>
      </c>
      <c r="L99" s="3" t="b">
        <f t="shared" si="4"/>
        <v>1</v>
      </c>
    </row>
    <row r="100" spans="2:12" x14ac:dyDescent="0.25">
      <c r="B100" s="2">
        <v>96</v>
      </c>
      <c r="C100" s="3">
        <v>0.27750000000000002</v>
      </c>
      <c r="F100" s="2">
        <v>96</v>
      </c>
      <c r="G100" s="3">
        <v>0.27750000000000002</v>
      </c>
      <c r="I100" t="b">
        <f t="shared" si="3"/>
        <v>1</v>
      </c>
      <c r="K100">
        <v>0.27750000000000002</v>
      </c>
      <c r="L100" s="3" t="b">
        <f t="shared" si="4"/>
        <v>1</v>
      </c>
    </row>
    <row r="101" spans="2:12" x14ac:dyDescent="0.25">
      <c r="B101" s="2">
        <v>97</v>
      </c>
      <c r="C101" s="3">
        <v>0.27750000000000002</v>
      </c>
      <c r="F101" s="2">
        <v>97</v>
      </c>
      <c r="G101" s="3">
        <v>0.27750000000000002</v>
      </c>
      <c r="I101" t="b">
        <f t="shared" si="3"/>
        <v>1</v>
      </c>
      <c r="K101">
        <v>0.27750000000000002</v>
      </c>
      <c r="L101" s="3" t="b">
        <f t="shared" si="4"/>
        <v>1</v>
      </c>
    </row>
    <row r="102" spans="2:12" x14ac:dyDescent="0.25">
      <c r="B102" s="2">
        <v>98</v>
      </c>
      <c r="C102" s="3">
        <v>0.27750000000000002</v>
      </c>
      <c r="F102" s="2">
        <v>98</v>
      </c>
      <c r="G102" s="3">
        <v>0.27750000000000002</v>
      </c>
      <c r="I102" t="b">
        <f t="shared" si="3"/>
        <v>1</v>
      </c>
      <c r="K102">
        <v>0.27750000000000002</v>
      </c>
      <c r="L102" s="3" t="b">
        <f t="shared" si="4"/>
        <v>1</v>
      </c>
    </row>
    <row r="103" spans="2:12" x14ac:dyDescent="0.25">
      <c r="B103" s="2">
        <v>99</v>
      </c>
      <c r="C103" s="3">
        <v>0.27750000000000002</v>
      </c>
      <c r="F103" s="2">
        <v>99</v>
      </c>
      <c r="G103" s="3">
        <v>0.27750000000000002</v>
      </c>
      <c r="I103" t="b">
        <f t="shared" si="3"/>
        <v>1</v>
      </c>
      <c r="K103">
        <v>0.27750000000000002</v>
      </c>
      <c r="L103" s="3" t="b">
        <f t="shared" si="4"/>
        <v>1</v>
      </c>
    </row>
    <row r="104" spans="2:12" x14ac:dyDescent="0.25">
      <c r="B104" s="2">
        <v>100</v>
      </c>
      <c r="C104" s="3">
        <v>0.27750000000000002</v>
      </c>
      <c r="F104" s="2">
        <v>100</v>
      </c>
      <c r="G104" s="3">
        <v>0.27750000000000002</v>
      </c>
      <c r="I104" t="b">
        <f t="shared" si="3"/>
        <v>1</v>
      </c>
      <c r="K104">
        <v>0.27750000000000002</v>
      </c>
      <c r="L104" s="3" t="b">
        <f t="shared" si="4"/>
        <v>1</v>
      </c>
    </row>
    <row r="105" spans="2:12" x14ac:dyDescent="0.25">
      <c r="B105" s="2">
        <v>101</v>
      </c>
      <c r="C105" s="3">
        <v>0.27750000000000002</v>
      </c>
      <c r="F105" s="2">
        <v>101</v>
      </c>
      <c r="G105" s="3">
        <v>0.27750000000000002</v>
      </c>
      <c r="I105" t="b">
        <f t="shared" si="3"/>
        <v>1</v>
      </c>
      <c r="K105">
        <v>0.27750000000000002</v>
      </c>
      <c r="L105" s="3" t="b">
        <f t="shared" si="4"/>
        <v>1</v>
      </c>
    </row>
    <row r="106" spans="2:12" x14ac:dyDescent="0.25">
      <c r="B106" s="2">
        <v>102</v>
      </c>
      <c r="C106" s="3">
        <v>0.27750000000000002</v>
      </c>
      <c r="F106" s="2">
        <v>102</v>
      </c>
      <c r="G106" s="3">
        <v>0.27750000000000002</v>
      </c>
      <c r="I106" t="b">
        <f t="shared" si="3"/>
        <v>1</v>
      </c>
      <c r="K106">
        <v>0.27750000000000002</v>
      </c>
      <c r="L106" s="3" t="b">
        <f t="shared" si="4"/>
        <v>1</v>
      </c>
    </row>
    <row r="107" spans="2:12" x14ac:dyDescent="0.25">
      <c r="B107" s="2">
        <v>103</v>
      </c>
      <c r="C107" s="3">
        <v>0.27750000000000002</v>
      </c>
      <c r="F107" s="2">
        <v>103</v>
      </c>
      <c r="G107" s="3">
        <v>0.27750000000000002</v>
      </c>
      <c r="I107" t="b">
        <f t="shared" si="3"/>
        <v>1</v>
      </c>
      <c r="K107">
        <v>0.27750000000000002</v>
      </c>
      <c r="L107" s="3" t="b">
        <f t="shared" si="4"/>
        <v>1</v>
      </c>
    </row>
    <row r="108" spans="2:12" x14ac:dyDescent="0.25">
      <c r="B108" s="2">
        <v>104</v>
      </c>
      <c r="C108" s="3">
        <v>0.27750000000000002</v>
      </c>
      <c r="F108" s="2">
        <v>104</v>
      </c>
      <c r="G108" s="3">
        <v>0.27750000000000002</v>
      </c>
      <c r="I108" t="b">
        <f t="shared" si="3"/>
        <v>1</v>
      </c>
      <c r="K108">
        <v>0.27750000000000002</v>
      </c>
      <c r="L108" s="3" t="b">
        <f t="shared" si="4"/>
        <v>1</v>
      </c>
    </row>
    <row r="109" spans="2:12" x14ac:dyDescent="0.25">
      <c r="B109" s="2">
        <v>105</v>
      </c>
      <c r="C109" s="3">
        <v>0.27750000000000002</v>
      </c>
      <c r="F109" s="2">
        <v>105</v>
      </c>
      <c r="G109" s="3">
        <v>0.27750000000000002</v>
      </c>
      <c r="I109" t="b">
        <f t="shared" si="3"/>
        <v>1</v>
      </c>
      <c r="K109">
        <v>0.27750000000000002</v>
      </c>
      <c r="L109" s="3" t="b">
        <f t="shared" si="4"/>
        <v>1</v>
      </c>
    </row>
    <row r="110" spans="2:12" x14ac:dyDescent="0.25">
      <c r="B110" s="2">
        <v>106</v>
      </c>
      <c r="C110" s="3">
        <v>0.27750000000000002</v>
      </c>
      <c r="F110" s="2">
        <v>106</v>
      </c>
      <c r="G110" s="3">
        <v>0.27750000000000002</v>
      </c>
      <c r="I110" t="b">
        <f t="shared" si="3"/>
        <v>1</v>
      </c>
      <c r="K110">
        <v>0.27750000000000002</v>
      </c>
      <c r="L110" s="3" t="b">
        <f t="shared" si="4"/>
        <v>1</v>
      </c>
    </row>
    <row r="111" spans="2:12" x14ac:dyDescent="0.25">
      <c r="B111" s="2">
        <v>107</v>
      </c>
      <c r="C111" s="3">
        <v>0.27750000000000002</v>
      </c>
      <c r="F111" s="2">
        <v>107</v>
      </c>
      <c r="G111" s="3">
        <v>0.27750000000000002</v>
      </c>
      <c r="I111" t="b">
        <f t="shared" si="3"/>
        <v>1</v>
      </c>
      <c r="K111">
        <v>0.27750000000000002</v>
      </c>
      <c r="L111" s="3" t="b">
        <f t="shared" si="4"/>
        <v>1</v>
      </c>
    </row>
    <row r="112" spans="2:12" x14ac:dyDescent="0.25">
      <c r="B112" s="2">
        <v>108</v>
      </c>
      <c r="C112" s="3">
        <v>0.27750000000000002</v>
      </c>
      <c r="F112" s="2">
        <v>108</v>
      </c>
      <c r="G112" s="3">
        <v>0.27750000000000002</v>
      </c>
      <c r="I112" t="b">
        <f t="shared" si="3"/>
        <v>1</v>
      </c>
      <c r="K112">
        <v>0.27750000000000002</v>
      </c>
      <c r="L112" s="3" t="b">
        <f t="shared" si="4"/>
        <v>1</v>
      </c>
    </row>
    <row r="113" spans="2:12" x14ac:dyDescent="0.25">
      <c r="B113" s="2">
        <v>109</v>
      </c>
      <c r="C113" s="3">
        <v>0.27750000000000002</v>
      </c>
      <c r="F113" s="2">
        <v>109</v>
      </c>
      <c r="G113" s="3">
        <v>0.27750000000000002</v>
      </c>
      <c r="I113" t="b">
        <f t="shared" si="3"/>
        <v>1</v>
      </c>
      <c r="K113">
        <v>0.27750000000000002</v>
      </c>
      <c r="L113" s="3" t="b">
        <f t="shared" si="4"/>
        <v>1</v>
      </c>
    </row>
    <row r="114" spans="2:12" x14ac:dyDescent="0.25">
      <c r="B114" s="2">
        <v>110</v>
      </c>
      <c r="C114" s="3">
        <v>0.27750000000000002</v>
      </c>
      <c r="F114" s="2">
        <v>110</v>
      </c>
      <c r="G114" s="3">
        <v>0.27750000000000002</v>
      </c>
      <c r="I114" t="b">
        <f t="shared" si="3"/>
        <v>1</v>
      </c>
      <c r="K114">
        <v>0.27750000000000002</v>
      </c>
      <c r="L114" s="3" t="b">
        <f t="shared" si="4"/>
        <v>1</v>
      </c>
    </row>
    <row r="115" spans="2:12" x14ac:dyDescent="0.25">
      <c r="B115" s="2">
        <v>111</v>
      </c>
      <c r="C115" s="3">
        <v>0.27750000000000002</v>
      </c>
      <c r="F115" s="2">
        <v>111</v>
      </c>
      <c r="G115" s="3">
        <v>0.27750000000000002</v>
      </c>
      <c r="I115" t="b">
        <f t="shared" si="3"/>
        <v>1</v>
      </c>
      <c r="K115">
        <v>0.27750000000000002</v>
      </c>
      <c r="L115" s="3" t="b">
        <f t="shared" si="4"/>
        <v>1</v>
      </c>
    </row>
    <row r="116" spans="2:12" x14ac:dyDescent="0.25">
      <c r="B116" s="2">
        <v>112</v>
      </c>
      <c r="C116" s="3">
        <v>0.27750000000000002</v>
      </c>
      <c r="F116" s="2">
        <v>112</v>
      </c>
      <c r="G116" s="3">
        <v>0.27750000000000002</v>
      </c>
      <c r="I116" t="b">
        <f t="shared" si="3"/>
        <v>1</v>
      </c>
      <c r="K116">
        <v>0.27750000000000002</v>
      </c>
      <c r="L116" s="3" t="b">
        <f t="shared" si="4"/>
        <v>1</v>
      </c>
    </row>
    <row r="117" spans="2:12" x14ac:dyDescent="0.25">
      <c r="B117" s="2">
        <v>113</v>
      </c>
      <c r="C117" s="3">
        <v>0.27750000000000002</v>
      </c>
      <c r="F117" s="2">
        <v>113</v>
      </c>
      <c r="G117" s="3">
        <v>0.27750000000000002</v>
      </c>
      <c r="I117" t="b">
        <f t="shared" si="3"/>
        <v>1</v>
      </c>
      <c r="K117">
        <v>0.27750000000000002</v>
      </c>
      <c r="L117" s="3" t="b">
        <f t="shared" si="4"/>
        <v>1</v>
      </c>
    </row>
    <row r="118" spans="2:12" x14ac:dyDescent="0.25">
      <c r="B118" s="2">
        <v>114</v>
      </c>
      <c r="C118" s="3">
        <v>0.27750000000000002</v>
      </c>
      <c r="F118" s="2">
        <v>114</v>
      </c>
      <c r="G118" s="3">
        <v>0.27750000000000002</v>
      </c>
      <c r="I118" t="b">
        <f t="shared" si="3"/>
        <v>1</v>
      </c>
      <c r="K118">
        <v>0.27750000000000002</v>
      </c>
      <c r="L118" s="3" t="b">
        <f t="shared" si="4"/>
        <v>1</v>
      </c>
    </row>
    <row r="119" spans="2:12" x14ac:dyDescent="0.25">
      <c r="B119" s="2">
        <v>115</v>
      </c>
      <c r="C119" s="3">
        <v>0.27750000000000002</v>
      </c>
      <c r="F119" s="2">
        <v>115</v>
      </c>
      <c r="G119" s="3">
        <v>0.27750000000000002</v>
      </c>
      <c r="I119" t="b">
        <f t="shared" si="3"/>
        <v>1</v>
      </c>
      <c r="K119">
        <v>0.27750000000000002</v>
      </c>
      <c r="L119" s="3" t="b">
        <f t="shared" si="4"/>
        <v>1</v>
      </c>
    </row>
    <row r="120" spans="2:12" x14ac:dyDescent="0.25">
      <c r="B120" s="2">
        <v>116</v>
      </c>
      <c r="C120" s="3">
        <v>0.27750000000000002</v>
      </c>
      <c r="F120" s="2">
        <v>116</v>
      </c>
      <c r="G120" s="3">
        <v>0.27750000000000002</v>
      </c>
      <c r="I120" t="b">
        <f t="shared" si="3"/>
        <v>1</v>
      </c>
      <c r="K120">
        <v>0.27750000000000002</v>
      </c>
      <c r="L120" s="3" t="b">
        <f t="shared" si="4"/>
        <v>1</v>
      </c>
    </row>
    <row r="121" spans="2:12" x14ac:dyDescent="0.25">
      <c r="B121" s="2">
        <v>117</v>
      </c>
      <c r="C121" s="3">
        <v>0.27750000000000002</v>
      </c>
      <c r="F121" s="2">
        <v>117</v>
      </c>
      <c r="G121" s="3">
        <v>0.27750000000000002</v>
      </c>
      <c r="I121" t="b">
        <f t="shared" si="3"/>
        <v>1</v>
      </c>
      <c r="K121">
        <v>0.27750000000000002</v>
      </c>
      <c r="L121" s="3" t="b">
        <f t="shared" si="4"/>
        <v>1</v>
      </c>
    </row>
    <row r="122" spans="2:12" x14ac:dyDescent="0.25">
      <c r="B122" s="2">
        <v>118</v>
      </c>
      <c r="C122" s="3">
        <v>0.27750000000000002</v>
      </c>
      <c r="F122" s="2">
        <v>118</v>
      </c>
      <c r="G122" s="3">
        <v>0.27750000000000002</v>
      </c>
      <c r="I122" t="b">
        <f t="shared" si="3"/>
        <v>1</v>
      </c>
      <c r="K122">
        <v>0.27750000000000002</v>
      </c>
      <c r="L122" s="3" t="b">
        <f t="shared" si="4"/>
        <v>1</v>
      </c>
    </row>
    <row r="123" spans="2:12" x14ac:dyDescent="0.25">
      <c r="B123" s="2">
        <v>119</v>
      </c>
      <c r="C123" s="3">
        <v>0.27750000000000002</v>
      </c>
      <c r="F123" s="2">
        <v>119</v>
      </c>
      <c r="G123" s="3">
        <v>0.27750000000000002</v>
      </c>
      <c r="I123" t="b">
        <f t="shared" si="3"/>
        <v>1</v>
      </c>
      <c r="K123">
        <v>0.27750000000000002</v>
      </c>
      <c r="L123" s="3" t="b">
        <f t="shared" si="4"/>
        <v>1</v>
      </c>
    </row>
    <row r="124" spans="2:12" x14ac:dyDescent="0.25">
      <c r="B124" s="2">
        <v>120</v>
      </c>
      <c r="C124" s="3">
        <v>0.35499999999999998</v>
      </c>
      <c r="F124" s="2">
        <v>120</v>
      </c>
      <c r="G124" s="3">
        <v>0.35499999999999998</v>
      </c>
      <c r="I124" t="b">
        <f t="shared" si="3"/>
        <v>1</v>
      </c>
      <c r="K124">
        <v>0.35499999999999998</v>
      </c>
      <c r="L124" s="3" t="b">
        <f t="shared" si="4"/>
        <v>1</v>
      </c>
    </row>
    <row r="125" spans="2:12" x14ac:dyDescent="0.25">
      <c r="B125" s="2">
        <v>121</v>
      </c>
      <c r="C125" s="3">
        <v>0.35499999999999998</v>
      </c>
      <c r="F125" s="2">
        <v>121</v>
      </c>
      <c r="G125" s="3">
        <v>0.35499999999999998</v>
      </c>
      <c r="I125" t="b">
        <f t="shared" si="3"/>
        <v>1</v>
      </c>
      <c r="K125">
        <v>0.35499999999999998</v>
      </c>
      <c r="L125" s="3" t="b">
        <f t="shared" si="4"/>
        <v>1</v>
      </c>
    </row>
    <row r="126" spans="2:12" x14ac:dyDescent="0.25">
      <c r="B126" s="2">
        <v>122</v>
      </c>
      <c r="C126" s="3">
        <v>0.35499999999999998</v>
      </c>
      <c r="F126" s="2">
        <v>122</v>
      </c>
      <c r="G126" s="3">
        <v>0.35499999999999998</v>
      </c>
      <c r="I126" t="b">
        <f t="shared" si="3"/>
        <v>1</v>
      </c>
      <c r="K126">
        <v>0.35499999999999998</v>
      </c>
      <c r="L126" s="3" t="b">
        <f t="shared" si="4"/>
        <v>1</v>
      </c>
    </row>
    <row r="127" spans="2:12" x14ac:dyDescent="0.25">
      <c r="B127" s="2">
        <v>123</v>
      </c>
      <c r="C127" s="3">
        <v>0.35499999999999998</v>
      </c>
      <c r="F127" s="2">
        <v>123</v>
      </c>
      <c r="G127" s="3">
        <v>0.35499999999999998</v>
      </c>
      <c r="I127" t="b">
        <f t="shared" si="3"/>
        <v>1</v>
      </c>
      <c r="K127">
        <v>0.35499999999999998</v>
      </c>
      <c r="L127" s="3" t="b">
        <f t="shared" si="4"/>
        <v>1</v>
      </c>
    </row>
    <row r="128" spans="2:12" x14ac:dyDescent="0.25">
      <c r="B128" s="2">
        <v>124</v>
      </c>
      <c r="C128" s="3">
        <v>0.35499999999999998</v>
      </c>
      <c r="F128" s="2">
        <v>124</v>
      </c>
      <c r="G128" s="3">
        <v>0.35499999999999998</v>
      </c>
      <c r="I128" t="b">
        <f t="shared" si="3"/>
        <v>1</v>
      </c>
      <c r="K128">
        <v>0.35499999999999998</v>
      </c>
      <c r="L128" s="3" t="b">
        <f t="shared" si="4"/>
        <v>1</v>
      </c>
    </row>
    <row r="129" spans="2:12" x14ac:dyDescent="0.25">
      <c r="B129" s="2">
        <v>125</v>
      </c>
      <c r="C129" s="3">
        <v>0.35499999999999998</v>
      </c>
      <c r="F129" s="2">
        <v>125</v>
      </c>
      <c r="G129" s="3">
        <v>0.35499999999999998</v>
      </c>
      <c r="I129" t="b">
        <f t="shared" si="3"/>
        <v>1</v>
      </c>
      <c r="K129">
        <v>0.35499999999999998</v>
      </c>
      <c r="L129" s="3" t="b">
        <f t="shared" si="4"/>
        <v>1</v>
      </c>
    </row>
    <row r="130" spans="2:12" x14ac:dyDescent="0.25">
      <c r="B130" s="2">
        <v>126</v>
      </c>
      <c r="C130" s="3">
        <v>0.35499999999999998</v>
      </c>
      <c r="F130" s="2">
        <v>126</v>
      </c>
      <c r="G130" s="3">
        <v>0.35499999999999998</v>
      </c>
      <c r="I130" t="b">
        <f t="shared" si="3"/>
        <v>1</v>
      </c>
      <c r="K130">
        <v>0.35499999999999998</v>
      </c>
      <c r="L130" s="3" t="b">
        <f t="shared" si="4"/>
        <v>1</v>
      </c>
    </row>
    <row r="131" spans="2:12" x14ac:dyDescent="0.25">
      <c r="B131" s="2">
        <v>127</v>
      </c>
      <c r="C131" s="3">
        <v>0.35499999999999998</v>
      </c>
      <c r="F131" s="2">
        <v>127</v>
      </c>
      <c r="G131" s="3">
        <v>0.35499999999999998</v>
      </c>
      <c r="I131" t="b">
        <f t="shared" si="3"/>
        <v>1</v>
      </c>
      <c r="K131">
        <v>0.35499999999999998</v>
      </c>
      <c r="L131" s="3" t="b">
        <f t="shared" si="4"/>
        <v>1</v>
      </c>
    </row>
    <row r="132" spans="2:12" x14ac:dyDescent="0.25">
      <c r="B132" s="2">
        <v>128</v>
      </c>
      <c r="C132" s="3">
        <v>0.35499999999999998</v>
      </c>
      <c r="F132" s="2">
        <v>128</v>
      </c>
      <c r="G132" s="3">
        <v>0.35499999999999998</v>
      </c>
      <c r="I132" t="b">
        <f t="shared" si="3"/>
        <v>1</v>
      </c>
      <c r="K132">
        <v>0.35499999999999998</v>
      </c>
      <c r="L132" s="3" t="b">
        <f t="shared" si="4"/>
        <v>1</v>
      </c>
    </row>
    <row r="133" spans="2:12" x14ac:dyDescent="0.25">
      <c r="B133" s="2">
        <v>129</v>
      </c>
      <c r="C133" s="3">
        <v>0.35499999999999998</v>
      </c>
      <c r="F133" s="2">
        <v>129</v>
      </c>
      <c r="G133" s="3">
        <v>0.35499999999999998</v>
      </c>
      <c r="I133" t="b">
        <f t="shared" si="3"/>
        <v>1</v>
      </c>
      <c r="K133">
        <v>0.35499999999999998</v>
      </c>
      <c r="L133" s="3" t="b">
        <f t="shared" si="4"/>
        <v>1</v>
      </c>
    </row>
    <row r="134" spans="2:12" x14ac:dyDescent="0.25">
      <c r="B134" s="2">
        <v>130</v>
      </c>
      <c r="C134" s="3">
        <v>0.35499999999999998</v>
      </c>
      <c r="F134" s="2">
        <v>130</v>
      </c>
      <c r="G134" s="3">
        <v>0.35499999999999998</v>
      </c>
      <c r="I134" t="b">
        <f t="shared" ref="I134:I197" si="5">+G134=C134</f>
        <v>1</v>
      </c>
      <c r="K134">
        <v>0.35499999999999998</v>
      </c>
      <c r="L134" s="3" t="b">
        <f t="shared" ref="L134:L197" si="6">+K134=C134</f>
        <v>1</v>
      </c>
    </row>
    <row r="135" spans="2:12" x14ac:dyDescent="0.25">
      <c r="B135" s="2">
        <v>131</v>
      </c>
      <c r="C135" s="3">
        <v>0.35499999999999998</v>
      </c>
      <c r="F135" s="2">
        <v>131</v>
      </c>
      <c r="G135" s="3">
        <v>0.35499999999999998</v>
      </c>
      <c r="I135" t="b">
        <f t="shared" si="5"/>
        <v>1</v>
      </c>
      <c r="K135">
        <v>0.35499999999999998</v>
      </c>
      <c r="L135" s="3" t="b">
        <f t="shared" si="6"/>
        <v>1</v>
      </c>
    </row>
    <row r="136" spans="2:12" x14ac:dyDescent="0.25">
      <c r="B136" s="2">
        <v>132</v>
      </c>
      <c r="C136" s="3">
        <v>0.35499999999999998</v>
      </c>
      <c r="F136" s="2">
        <v>132</v>
      </c>
      <c r="G136" s="3">
        <v>0.35499999999999998</v>
      </c>
      <c r="I136" t="b">
        <f t="shared" si="5"/>
        <v>1</v>
      </c>
      <c r="K136">
        <v>0.35499999999999998</v>
      </c>
      <c r="L136" s="3" t="b">
        <f t="shared" si="6"/>
        <v>1</v>
      </c>
    </row>
    <row r="137" spans="2:12" x14ac:dyDescent="0.25">
      <c r="B137" s="2">
        <v>133</v>
      </c>
      <c r="C137" s="3">
        <v>0.35499999999999998</v>
      </c>
      <c r="F137" s="2">
        <v>133</v>
      </c>
      <c r="G137" s="3">
        <v>0.35499999999999998</v>
      </c>
      <c r="I137" t="b">
        <f t="shared" si="5"/>
        <v>1</v>
      </c>
      <c r="K137">
        <v>0.35499999999999998</v>
      </c>
      <c r="L137" s="3" t="b">
        <f t="shared" si="6"/>
        <v>1</v>
      </c>
    </row>
    <row r="138" spans="2:12" x14ac:dyDescent="0.25">
      <c r="B138" s="2">
        <v>134</v>
      </c>
      <c r="C138" s="3">
        <v>0.35499999999999998</v>
      </c>
      <c r="F138" s="2">
        <v>134</v>
      </c>
      <c r="G138" s="3">
        <v>0.35499999999999998</v>
      </c>
      <c r="I138" t="b">
        <f t="shared" si="5"/>
        <v>1</v>
      </c>
      <c r="K138">
        <v>0.35499999999999998</v>
      </c>
      <c r="L138" s="3" t="b">
        <f t="shared" si="6"/>
        <v>1</v>
      </c>
    </row>
    <row r="139" spans="2:12" x14ac:dyDescent="0.25">
      <c r="B139" s="2">
        <v>135</v>
      </c>
      <c r="C139" s="3">
        <v>0.35499999999999998</v>
      </c>
      <c r="F139" s="2">
        <v>135</v>
      </c>
      <c r="G139" s="3">
        <v>0.35499999999999998</v>
      </c>
      <c r="I139" t="b">
        <f t="shared" si="5"/>
        <v>1</v>
      </c>
      <c r="K139">
        <v>0.35499999999999998</v>
      </c>
      <c r="L139" s="3" t="b">
        <f t="shared" si="6"/>
        <v>1</v>
      </c>
    </row>
    <row r="140" spans="2:12" x14ac:dyDescent="0.25">
      <c r="B140" s="2">
        <v>136</v>
      </c>
      <c r="C140" s="3">
        <v>0.35499999999999998</v>
      </c>
      <c r="F140" s="2">
        <v>136</v>
      </c>
      <c r="G140" s="3">
        <v>0.35499999999999998</v>
      </c>
      <c r="I140" t="b">
        <f t="shared" si="5"/>
        <v>1</v>
      </c>
      <c r="K140">
        <v>0.35499999999999998</v>
      </c>
      <c r="L140" s="3" t="b">
        <f t="shared" si="6"/>
        <v>1</v>
      </c>
    </row>
    <row r="141" spans="2:12" x14ac:dyDescent="0.25">
      <c r="B141" s="2">
        <v>137</v>
      </c>
      <c r="C141" s="3">
        <v>0.35499999999999998</v>
      </c>
      <c r="F141" s="2">
        <v>137</v>
      </c>
      <c r="G141" s="3">
        <v>0.35499999999999998</v>
      </c>
      <c r="I141" t="b">
        <f t="shared" si="5"/>
        <v>1</v>
      </c>
      <c r="K141">
        <v>0.35499999999999998</v>
      </c>
      <c r="L141" s="3" t="b">
        <f t="shared" si="6"/>
        <v>1</v>
      </c>
    </row>
    <row r="142" spans="2:12" x14ac:dyDescent="0.25">
      <c r="B142" s="2">
        <v>138</v>
      </c>
      <c r="C142" s="3">
        <v>0.35499999999999998</v>
      </c>
      <c r="F142" s="2">
        <v>138</v>
      </c>
      <c r="G142" s="3">
        <v>0.35499999999999998</v>
      </c>
      <c r="I142" t="b">
        <f t="shared" si="5"/>
        <v>1</v>
      </c>
      <c r="K142">
        <v>0.35499999999999998</v>
      </c>
      <c r="L142" s="3" t="b">
        <f t="shared" si="6"/>
        <v>1</v>
      </c>
    </row>
    <row r="143" spans="2:12" x14ac:dyDescent="0.25">
      <c r="B143" s="2">
        <v>139</v>
      </c>
      <c r="C143" s="3">
        <v>0.35499999999999998</v>
      </c>
      <c r="F143" s="2">
        <v>139</v>
      </c>
      <c r="G143" s="3">
        <v>0.35499999999999998</v>
      </c>
      <c r="I143" t="b">
        <f t="shared" si="5"/>
        <v>1</v>
      </c>
      <c r="K143">
        <v>0.35499999999999998</v>
      </c>
      <c r="L143" s="3" t="b">
        <f t="shared" si="6"/>
        <v>1</v>
      </c>
    </row>
    <row r="144" spans="2:12" x14ac:dyDescent="0.25">
      <c r="B144" s="2">
        <v>140</v>
      </c>
      <c r="C144" s="3">
        <v>0.35499999999999998</v>
      </c>
      <c r="F144" s="2">
        <v>140</v>
      </c>
      <c r="G144" s="3">
        <v>0.35499999999999998</v>
      </c>
      <c r="I144" t="b">
        <f t="shared" si="5"/>
        <v>1</v>
      </c>
      <c r="K144">
        <v>0.35499999999999998</v>
      </c>
      <c r="L144" s="3" t="b">
        <f t="shared" si="6"/>
        <v>1</v>
      </c>
    </row>
    <row r="145" spans="2:12" x14ac:dyDescent="0.25">
      <c r="B145" s="2">
        <v>141</v>
      </c>
      <c r="C145" s="3">
        <v>0.35499999999999998</v>
      </c>
      <c r="F145" s="2">
        <v>141</v>
      </c>
      <c r="G145" s="3">
        <v>0.35499999999999998</v>
      </c>
      <c r="I145" t="b">
        <f t="shared" si="5"/>
        <v>1</v>
      </c>
      <c r="K145">
        <v>0.35499999999999998</v>
      </c>
      <c r="L145" s="3" t="b">
        <f t="shared" si="6"/>
        <v>1</v>
      </c>
    </row>
    <row r="146" spans="2:12" x14ac:dyDescent="0.25">
      <c r="B146" s="2">
        <v>142</v>
      </c>
      <c r="C146" s="3">
        <v>0.35499999999999998</v>
      </c>
      <c r="F146" s="2">
        <v>142</v>
      </c>
      <c r="G146" s="3">
        <v>0.35499999999999998</v>
      </c>
      <c r="I146" t="b">
        <f t="shared" si="5"/>
        <v>1</v>
      </c>
      <c r="K146">
        <v>0.35499999999999998</v>
      </c>
      <c r="L146" s="3" t="b">
        <f t="shared" si="6"/>
        <v>1</v>
      </c>
    </row>
    <row r="147" spans="2:12" x14ac:dyDescent="0.25">
      <c r="B147" s="2">
        <v>143</v>
      </c>
      <c r="C147" s="3">
        <v>0.35499999999999998</v>
      </c>
      <c r="F147" s="2">
        <v>143</v>
      </c>
      <c r="G147" s="3">
        <v>0.35499999999999998</v>
      </c>
      <c r="I147" t="b">
        <f t="shared" si="5"/>
        <v>1</v>
      </c>
      <c r="K147">
        <v>0.35499999999999998</v>
      </c>
      <c r="L147" s="3" t="b">
        <f t="shared" si="6"/>
        <v>1</v>
      </c>
    </row>
    <row r="148" spans="2:12" x14ac:dyDescent="0.25">
      <c r="B148" s="2">
        <v>144</v>
      </c>
      <c r="C148" s="3">
        <v>0.35499999999999998</v>
      </c>
      <c r="F148" s="2">
        <v>144</v>
      </c>
      <c r="G148" s="3">
        <v>0.35499999999999998</v>
      </c>
      <c r="I148" t="b">
        <f t="shared" si="5"/>
        <v>1</v>
      </c>
      <c r="K148">
        <v>0.35499999999999998</v>
      </c>
      <c r="L148" s="3" t="b">
        <f t="shared" si="6"/>
        <v>1</v>
      </c>
    </row>
    <row r="149" spans="2:12" x14ac:dyDescent="0.25">
      <c r="B149" s="2">
        <v>145</v>
      </c>
      <c r="C149" s="3">
        <v>0.35499999999999998</v>
      </c>
      <c r="F149" s="2">
        <v>145</v>
      </c>
      <c r="G149" s="3">
        <v>0.35499999999999998</v>
      </c>
      <c r="I149" t="b">
        <f t="shared" si="5"/>
        <v>1</v>
      </c>
      <c r="K149">
        <v>0.35499999999999998</v>
      </c>
      <c r="L149" s="3" t="b">
        <f t="shared" si="6"/>
        <v>1</v>
      </c>
    </row>
    <row r="150" spans="2:12" x14ac:dyDescent="0.25">
      <c r="B150" s="2">
        <v>146</v>
      </c>
      <c r="C150" s="3">
        <v>0.35499999999999998</v>
      </c>
      <c r="F150" s="2">
        <v>146</v>
      </c>
      <c r="G150" s="3">
        <v>0.35499999999999998</v>
      </c>
      <c r="I150" t="b">
        <f t="shared" si="5"/>
        <v>1</v>
      </c>
      <c r="K150">
        <v>0.35499999999999998</v>
      </c>
      <c r="L150" s="3" t="b">
        <f t="shared" si="6"/>
        <v>1</v>
      </c>
    </row>
    <row r="151" spans="2:12" x14ac:dyDescent="0.25">
      <c r="B151" s="2">
        <v>147</v>
      </c>
      <c r="C151" s="3">
        <v>0.35499999999999998</v>
      </c>
      <c r="F151" s="2">
        <v>147</v>
      </c>
      <c r="G151" s="3">
        <v>0.35499999999999998</v>
      </c>
      <c r="I151" t="b">
        <f t="shared" si="5"/>
        <v>1</v>
      </c>
      <c r="K151">
        <v>0.35499999999999998</v>
      </c>
      <c r="L151" s="3" t="b">
        <f t="shared" si="6"/>
        <v>1</v>
      </c>
    </row>
    <row r="152" spans="2:12" x14ac:dyDescent="0.25">
      <c r="B152" s="2">
        <v>148</v>
      </c>
      <c r="C152" s="3">
        <v>0.35499999999999998</v>
      </c>
      <c r="F152" s="2">
        <v>148</v>
      </c>
      <c r="G152" s="3">
        <v>0.35499999999999998</v>
      </c>
      <c r="I152" t="b">
        <f t="shared" si="5"/>
        <v>1</v>
      </c>
      <c r="K152">
        <v>0.35499999999999998</v>
      </c>
      <c r="L152" s="3" t="b">
        <f t="shared" si="6"/>
        <v>1</v>
      </c>
    </row>
    <row r="153" spans="2:12" x14ac:dyDescent="0.25">
      <c r="B153" s="2">
        <v>149</v>
      </c>
      <c r="C153" s="3">
        <v>0.35499999999999998</v>
      </c>
      <c r="F153" s="2">
        <v>149</v>
      </c>
      <c r="G153" s="3">
        <v>0.35499999999999998</v>
      </c>
      <c r="I153" t="b">
        <f t="shared" si="5"/>
        <v>1</v>
      </c>
      <c r="K153">
        <v>0.35499999999999998</v>
      </c>
      <c r="L153" s="3" t="b">
        <f t="shared" si="6"/>
        <v>1</v>
      </c>
    </row>
    <row r="154" spans="2:12" x14ac:dyDescent="0.25">
      <c r="B154" s="2">
        <v>150</v>
      </c>
      <c r="C154" s="3">
        <v>0.42499999999999999</v>
      </c>
      <c r="F154" s="2">
        <v>150</v>
      </c>
      <c r="G154" s="3">
        <v>0.42499999999999999</v>
      </c>
      <c r="I154" t="b">
        <f t="shared" si="5"/>
        <v>1</v>
      </c>
      <c r="K154">
        <v>0.42499999999999999</v>
      </c>
      <c r="L154" s="3" t="b">
        <f t="shared" si="6"/>
        <v>1</v>
      </c>
    </row>
    <row r="155" spans="2:12" x14ac:dyDescent="0.25">
      <c r="B155" s="2">
        <v>151</v>
      </c>
      <c r="C155" s="3">
        <v>0.42499999999999999</v>
      </c>
      <c r="F155" s="2">
        <v>151</v>
      </c>
      <c r="G155" s="3">
        <v>0.42499999999999999</v>
      </c>
      <c r="I155" t="b">
        <f t="shared" si="5"/>
        <v>1</v>
      </c>
      <c r="K155">
        <v>0.42499999999999999</v>
      </c>
      <c r="L155" s="3" t="b">
        <f t="shared" si="6"/>
        <v>1</v>
      </c>
    </row>
    <row r="156" spans="2:12" x14ac:dyDescent="0.25">
      <c r="B156" s="2">
        <v>152</v>
      </c>
      <c r="C156" s="3">
        <v>0.42499999999999999</v>
      </c>
      <c r="F156" s="2">
        <v>152</v>
      </c>
      <c r="G156" s="3">
        <v>0.42499999999999999</v>
      </c>
      <c r="I156" t="b">
        <f t="shared" si="5"/>
        <v>1</v>
      </c>
      <c r="K156">
        <v>0.42499999999999999</v>
      </c>
      <c r="L156" s="3" t="b">
        <f t="shared" si="6"/>
        <v>1</v>
      </c>
    </row>
    <row r="157" spans="2:12" x14ac:dyDescent="0.25">
      <c r="B157" s="2">
        <v>153</v>
      </c>
      <c r="C157" s="3">
        <v>0.42499999999999999</v>
      </c>
      <c r="F157" s="2">
        <v>153</v>
      </c>
      <c r="G157" s="3">
        <v>0.42499999999999999</v>
      </c>
      <c r="I157" t="b">
        <f t="shared" si="5"/>
        <v>1</v>
      </c>
      <c r="K157">
        <v>0.42499999999999999</v>
      </c>
      <c r="L157" s="3" t="b">
        <f t="shared" si="6"/>
        <v>1</v>
      </c>
    </row>
    <row r="158" spans="2:12" x14ac:dyDescent="0.25">
      <c r="B158" s="2">
        <v>154</v>
      </c>
      <c r="C158" s="3">
        <v>0.42499999999999999</v>
      </c>
      <c r="F158" s="2">
        <v>154</v>
      </c>
      <c r="G158" s="3">
        <v>0.42499999999999999</v>
      </c>
      <c r="I158" t="b">
        <f t="shared" si="5"/>
        <v>1</v>
      </c>
      <c r="K158">
        <v>0.42499999999999999</v>
      </c>
      <c r="L158" s="3" t="b">
        <f t="shared" si="6"/>
        <v>1</v>
      </c>
    </row>
    <row r="159" spans="2:12" x14ac:dyDescent="0.25">
      <c r="B159" s="2">
        <v>155</v>
      </c>
      <c r="C159" s="3">
        <v>0.42499999999999999</v>
      </c>
      <c r="F159" s="2">
        <v>155</v>
      </c>
      <c r="G159" s="3">
        <v>0.42499999999999999</v>
      </c>
      <c r="I159" t="b">
        <f t="shared" si="5"/>
        <v>1</v>
      </c>
      <c r="K159">
        <v>0.42499999999999999</v>
      </c>
      <c r="L159" s="3" t="b">
        <f t="shared" si="6"/>
        <v>1</v>
      </c>
    </row>
    <row r="160" spans="2:12" x14ac:dyDescent="0.25">
      <c r="B160" s="2">
        <v>156</v>
      </c>
      <c r="C160" s="3">
        <v>0.42499999999999999</v>
      </c>
      <c r="F160" s="2">
        <v>156</v>
      </c>
      <c r="G160" s="3">
        <v>0.42499999999999999</v>
      </c>
      <c r="I160" t="b">
        <f t="shared" si="5"/>
        <v>1</v>
      </c>
      <c r="K160">
        <v>0.42499999999999999</v>
      </c>
      <c r="L160" s="3" t="b">
        <f t="shared" si="6"/>
        <v>1</v>
      </c>
    </row>
    <row r="161" spans="2:12" x14ac:dyDescent="0.25">
      <c r="B161" s="2">
        <v>157</v>
      </c>
      <c r="C161" s="3">
        <v>0.42499999999999999</v>
      </c>
      <c r="F161" s="2">
        <v>157</v>
      </c>
      <c r="G161" s="3">
        <v>0.42499999999999999</v>
      </c>
      <c r="I161" t="b">
        <f t="shared" si="5"/>
        <v>1</v>
      </c>
      <c r="K161">
        <v>0.42499999999999999</v>
      </c>
      <c r="L161" s="3" t="b">
        <f t="shared" si="6"/>
        <v>1</v>
      </c>
    </row>
    <row r="162" spans="2:12" x14ac:dyDescent="0.25">
      <c r="B162" s="2">
        <v>158</v>
      </c>
      <c r="C162" s="3">
        <v>0.42499999999999999</v>
      </c>
      <c r="F162" s="2">
        <v>158</v>
      </c>
      <c r="G162" s="3">
        <v>0.42499999999999999</v>
      </c>
      <c r="I162" t="b">
        <f t="shared" si="5"/>
        <v>1</v>
      </c>
      <c r="K162">
        <v>0.42499999999999999</v>
      </c>
      <c r="L162" s="3" t="b">
        <f t="shared" si="6"/>
        <v>1</v>
      </c>
    </row>
    <row r="163" spans="2:12" x14ac:dyDescent="0.25">
      <c r="B163" s="2">
        <v>159</v>
      </c>
      <c r="C163" s="3">
        <v>0.42499999999999999</v>
      </c>
      <c r="F163" s="2">
        <v>159</v>
      </c>
      <c r="G163" s="3">
        <v>0.42499999999999999</v>
      </c>
      <c r="I163" t="b">
        <f t="shared" si="5"/>
        <v>1</v>
      </c>
      <c r="K163">
        <v>0.42499999999999999</v>
      </c>
      <c r="L163" s="3" t="b">
        <f t="shared" si="6"/>
        <v>1</v>
      </c>
    </row>
    <row r="164" spans="2:12" x14ac:dyDescent="0.25">
      <c r="B164" s="2">
        <v>160</v>
      </c>
      <c r="C164" s="3">
        <v>0.42499999999999999</v>
      </c>
      <c r="F164" s="2">
        <v>160</v>
      </c>
      <c r="G164" s="3">
        <v>0.42499999999999999</v>
      </c>
      <c r="I164" t="b">
        <f t="shared" si="5"/>
        <v>1</v>
      </c>
      <c r="K164">
        <v>0.42499999999999999</v>
      </c>
      <c r="L164" s="3" t="b">
        <f t="shared" si="6"/>
        <v>1</v>
      </c>
    </row>
    <row r="165" spans="2:12" x14ac:dyDescent="0.25">
      <c r="B165" s="2">
        <v>161</v>
      </c>
      <c r="C165" s="3">
        <v>0.42499999999999999</v>
      </c>
      <c r="F165" s="2">
        <v>161</v>
      </c>
      <c r="G165" s="3">
        <v>0.42499999999999999</v>
      </c>
      <c r="I165" t="b">
        <f t="shared" si="5"/>
        <v>1</v>
      </c>
      <c r="K165">
        <v>0.42499999999999999</v>
      </c>
      <c r="L165" s="3" t="b">
        <f t="shared" si="6"/>
        <v>1</v>
      </c>
    </row>
    <row r="166" spans="2:12" x14ac:dyDescent="0.25">
      <c r="B166" s="2">
        <v>162</v>
      </c>
      <c r="C166" s="3">
        <v>0.42499999999999999</v>
      </c>
      <c r="F166" s="2">
        <v>162</v>
      </c>
      <c r="G166" s="3">
        <v>0.42499999999999999</v>
      </c>
      <c r="I166" t="b">
        <f t="shared" si="5"/>
        <v>1</v>
      </c>
      <c r="K166">
        <v>0.42499999999999999</v>
      </c>
      <c r="L166" s="3" t="b">
        <f t="shared" si="6"/>
        <v>1</v>
      </c>
    </row>
    <row r="167" spans="2:12" x14ac:dyDescent="0.25">
      <c r="B167" s="2">
        <v>163</v>
      </c>
      <c r="C167" s="3">
        <v>0.42499999999999999</v>
      </c>
      <c r="F167" s="2">
        <v>163</v>
      </c>
      <c r="G167" s="3">
        <v>0.42499999999999999</v>
      </c>
      <c r="I167" t="b">
        <f t="shared" si="5"/>
        <v>1</v>
      </c>
      <c r="K167">
        <v>0.42499999999999999</v>
      </c>
      <c r="L167" s="3" t="b">
        <f t="shared" si="6"/>
        <v>1</v>
      </c>
    </row>
    <row r="168" spans="2:12" x14ac:dyDescent="0.25">
      <c r="B168" s="2">
        <v>164</v>
      </c>
      <c r="C168" s="3">
        <v>0.42499999999999999</v>
      </c>
      <c r="F168" s="2">
        <v>164</v>
      </c>
      <c r="G168" s="3">
        <v>0.42499999999999999</v>
      </c>
      <c r="I168" t="b">
        <f t="shared" si="5"/>
        <v>1</v>
      </c>
      <c r="K168">
        <v>0.42499999999999999</v>
      </c>
      <c r="L168" s="3" t="b">
        <f t="shared" si="6"/>
        <v>1</v>
      </c>
    </row>
    <row r="169" spans="2:12" x14ac:dyDescent="0.25">
      <c r="B169" s="2">
        <v>165</v>
      </c>
      <c r="C169" s="3">
        <v>0.42499999999999999</v>
      </c>
      <c r="F169" s="2">
        <v>165</v>
      </c>
      <c r="G169" s="3">
        <v>0.42499999999999999</v>
      </c>
      <c r="I169" t="b">
        <f t="shared" si="5"/>
        <v>1</v>
      </c>
      <c r="K169">
        <v>0.42499999999999999</v>
      </c>
      <c r="L169" s="3" t="b">
        <f t="shared" si="6"/>
        <v>1</v>
      </c>
    </row>
    <row r="170" spans="2:12" x14ac:dyDescent="0.25">
      <c r="B170" s="2">
        <v>166</v>
      </c>
      <c r="C170" s="3">
        <v>0.42499999999999999</v>
      </c>
      <c r="F170" s="2">
        <v>166</v>
      </c>
      <c r="G170" s="3">
        <v>0.42499999999999999</v>
      </c>
      <c r="I170" t="b">
        <f t="shared" si="5"/>
        <v>1</v>
      </c>
      <c r="K170">
        <v>0.42499999999999999</v>
      </c>
      <c r="L170" s="3" t="b">
        <f t="shared" si="6"/>
        <v>1</v>
      </c>
    </row>
    <row r="171" spans="2:12" x14ac:dyDescent="0.25">
      <c r="B171" s="2">
        <v>167</v>
      </c>
      <c r="C171" s="3">
        <v>0.42499999999999999</v>
      </c>
      <c r="F171" s="2">
        <v>167</v>
      </c>
      <c r="G171" s="3">
        <v>0.42499999999999999</v>
      </c>
      <c r="I171" t="b">
        <f t="shared" si="5"/>
        <v>1</v>
      </c>
      <c r="K171">
        <v>0.42499999999999999</v>
      </c>
      <c r="L171" s="3" t="b">
        <f t="shared" si="6"/>
        <v>1</v>
      </c>
    </row>
    <row r="172" spans="2:12" x14ac:dyDescent="0.25">
      <c r="B172" s="2">
        <v>168</v>
      </c>
      <c r="C172" s="3">
        <v>0.42499999999999999</v>
      </c>
      <c r="F172" s="2">
        <v>168</v>
      </c>
      <c r="G172" s="3">
        <v>0.42499999999999999</v>
      </c>
      <c r="I172" t="b">
        <f t="shared" si="5"/>
        <v>1</v>
      </c>
      <c r="K172">
        <v>0.42499999999999999</v>
      </c>
      <c r="L172" s="3" t="b">
        <f t="shared" si="6"/>
        <v>1</v>
      </c>
    </row>
    <row r="173" spans="2:12" x14ac:dyDescent="0.25">
      <c r="B173" s="2">
        <v>169</v>
      </c>
      <c r="C173" s="3">
        <v>0.42499999999999999</v>
      </c>
      <c r="F173" s="2">
        <v>169</v>
      </c>
      <c r="G173" s="3">
        <v>0.42499999999999999</v>
      </c>
      <c r="I173" t="b">
        <f t="shared" si="5"/>
        <v>1</v>
      </c>
      <c r="K173">
        <v>0.42499999999999999</v>
      </c>
      <c r="L173" s="3" t="b">
        <f t="shared" si="6"/>
        <v>1</v>
      </c>
    </row>
    <row r="174" spans="2:12" x14ac:dyDescent="0.25">
      <c r="B174" s="2">
        <v>170</v>
      </c>
      <c r="C174" s="3">
        <v>0.42499999999999999</v>
      </c>
      <c r="F174" s="2">
        <v>170</v>
      </c>
      <c r="G174" s="3">
        <v>0.42499999999999999</v>
      </c>
      <c r="I174" t="b">
        <f t="shared" si="5"/>
        <v>1</v>
      </c>
      <c r="K174">
        <v>0.42499999999999999</v>
      </c>
      <c r="L174" s="3" t="b">
        <f t="shared" si="6"/>
        <v>1</v>
      </c>
    </row>
    <row r="175" spans="2:12" x14ac:dyDescent="0.25">
      <c r="B175" s="2">
        <v>171</v>
      </c>
      <c r="C175" s="3">
        <v>0.42499999999999999</v>
      </c>
      <c r="F175" s="2">
        <v>171</v>
      </c>
      <c r="G175" s="3">
        <v>0.42499999999999999</v>
      </c>
      <c r="I175" t="b">
        <f t="shared" si="5"/>
        <v>1</v>
      </c>
      <c r="K175">
        <v>0.42499999999999999</v>
      </c>
      <c r="L175" s="3" t="b">
        <f t="shared" si="6"/>
        <v>1</v>
      </c>
    </row>
    <row r="176" spans="2:12" x14ac:dyDescent="0.25">
      <c r="B176" s="2">
        <v>172</v>
      </c>
      <c r="C176" s="3">
        <v>0.42499999999999999</v>
      </c>
      <c r="F176" s="2">
        <v>172</v>
      </c>
      <c r="G176" s="3">
        <v>0.42499999999999999</v>
      </c>
      <c r="I176" t="b">
        <f t="shared" si="5"/>
        <v>1</v>
      </c>
      <c r="K176">
        <v>0.42499999999999999</v>
      </c>
      <c r="L176" s="3" t="b">
        <f t="shared" si="6"/>
        <v>1</v>
      </c>
    </row>
    <row r="177" spans="2:12" x14ac:dyDescent="0.25">
      <c r="B177" s="2">
        <v>173</v>
      </c>
      <c r="C177" s="3">
        <v>0.42499999999999999</v>
      </c>
      <c r="F177" s="2">
        <v>173</v>
      </c>
      <c r="G177" s="3">
        <v>0.42499999999999999</v>
      </c>
      <c r="I177" t="b">
        <f t="shared" si="5"/>
        <v>1</v>
      </c>
      <c r="K177">
        <v>0.42499999999999999</v>
      </c>
      <c r="L177" s="3" t="b">
        <f t="shared" si="6"/>
        <v>1</v>
      </c>
    </row>
    <row r="178" spans="2:12" x14ac:dyDescent="0.25">
      <c r="B178" s="2">
        <v>174</v>
      </c>
      <c r="C178" s="3">
        <v>0.42499999999999999</v>
      </c>
      <c r="F178" s="2">
        <v>174</v>
      </c>
      <c r="G178" s="3">
        <v>0.42499999999999999</v>
      </c>
      <c r="I178" t="b">
        <f t="shared" si="5"/>
        <v>1</v>
      </c>
      <c r="K178">
        <v>0.42499999999999999</v>
      </c>
      <c r="L178" s="3" t="b">
        <f t="shared" si="6"/>
        <v>1</v>
      </c>
    </row>
    <row r="179" spans="2:12" x14ac:dyDescent="0.25">
      <c r="B179" s="2">
        <v>175</v>
      </c>
      <c r="C179" s="3">
        <v>0.42499999999999999</v>
      </c>
      <c r="F179" s="2">
        <v>175</v>
      </c>
      <c r="G179" s="3">
        <v>0.42499999999999999</v>
      </c>
      <c r="I179" t="b">
        <f t="shared" si="5"/>
        <v>1</v>
      </c>
      <c r="K179">
        <v>0.42499999999999999</v>
      </c>
      <c r="L179" s="3" t="b">
        <f t="shared" si="6"/>
        <v>1</v>
      </c>
    </row>
    <row r="180" spans="2:12" x14ac:dyDescent="0.25">
      <c r="B180" s="2">
        <v>176</v>
      </c>
      <c r="C180" s="3">
        <v>0.42499999999999999</v>
      </c>
      <c r="F180" s="2">
        <v>176</v>
      </c>
      <c r="G180" s="3">
        <v>0.42499999999999999</v>
      </c>
      <c r="I180" t="b">
        <f t="shared" si="5"/>
        <v>1</v>
      </c>
      <c r="K180">
        <v>0.42499999999999999</v>
      </c>
      <c r="L180" s="3" t="b">
        <f t="shared" si="6"/>
        <v>1</v>
      </c>
    </row>
    <row r="181" spans="2:12" x14ac:dyDescent="0.25">
      <c r="B181" s="2">
        <v>177</v>
      </c>
      <c r="C181" s="3">
        <v>0.42499999999999999</v>
      </c>
      <c r="F181" s="2">
        <v>177</v>
      </c>
      <c r="G181" s="3">
        <v>0.42499999999999999</v>
      </c>
      <c r="I181" t="b">
        <f t="shared" si="5"/>
        <v>1</v>
      </c>
      <c r="K181">
        <v>0.42499999999999999</v>
      </c>
      <c r="L181" s="3" t="b">
        <f t="shared" si="6"/>
        <v>1</v>
      </c>
    </row>
    <row r="182" spans="2:12" x14ac:dyDescent="0.25">
      <c r="B182" s="2">
        <v>178</v>
      </c>
      <c r="C182" s="3">
        <v>0.42499999999999999</v>
      </c>
      <c r="F182" s="2">
        <v>178</v>
      </c>
      <c r="G182" s="3">
        <v>0.42499999999999999</v>
      </c>
      <c r="I182" t="b">
        <f t="shared" si="5"/>
        <v>1</v>
      </c>
      <c r="K182">
        <v>0.42499999999999999</v>
      </c>
      <c r="L182" s="3" t="b">
        <f t="shared" si="6"/>
        <v>1</v>
      </c>
    </row>
    <row r="183" spans="2:12" x14ac:dyDescent="0.25">
      <c r="B183" s="2">
        <v>179</v>
      </c>
      <c r="C183" s="3">
        <v>0.42499999999999999</v>
      </c>
      <c r="F183" s="2">
        <v>179</v>
      </c>
      <c r="G183" s="3">
        <v>0.42499999999999999</v>
      </c>
      <c r="I183" t="b">
        <f t="shared" si="5"/>
        <v>1</v>
      </c>
      <c r="K183">
        <v>0.42499999999999999</v>
      </c>
      <c r="L183" s="3" t="b">
        <f t="shared" si="6"/>
        <v>1</v>
      </c>
    </row>
    <row r="184" spans="2:12" x14ac:dyDescent="0.25">
      <c r="B184" s="2">
        <v>180</v>
      </c>
      <c r="C184" s="135">
        <f>+G184-1.5%</f>
        <v>0.84799999999999998</v>
      </c>
      <c r="F184" s="2">
        <v>180</v>
      </c>
      <c r="G184" s="3">
        <v>0.86299999999999999</v>
      </c>
      <c r="I184" t="b">
        <f t="shared" si="5"/>
        <v>0</v>
      </c>
      <c r="K184">
        <v>0.86299999999999999</v>
      </c>
      <c r="L184" s="3" t="b">
        <f t="shared" si="6"/>
        <v>0</v>
      </c>
    </row>
    <row r="185" spans="2:12" x14ac:dyDescent="0.25">
      <c r="B185" s="2">
        <v>181</v>
      </c>
      <c r="C185" s="135">
        <f t="shared" ref="C185:C213" si="7">+G185-1.5%</f>
        <v>0.84799999999999998</v>
      </c>
      <c r="F185" s="2">
        <v>181</v>
      </c>
      <c r="G185" s="3">
        <v>0.86299999999999999</v>
      </c>
      <c r="I185" t="b">
        <f t="shared" si="5"/>
        <v>0</v>
      </c>
      <c r="K185">
        <v>0.86299999999999999</v>
      </c>
      <c r="L185" s="3" t="b">
        <f t="shared" si="6"/>
        <v>0</v>
      </c>
    </row>
    <row r="186" spans="2:12" x14ac:dyDescent="0.25">
      <c r="B186" s="2">
        <v>182</v>
      </c>
      <c r="C186" s="135">
        <f t="shared" si="7"/>
        <v>0.84799999999999998</v>
      </c>
      <c r="F186" s="2">
        <v>182</v>
      </c>
      <c r="G186" s="3">
        <v>0.86299999999999999</v>
      </c>
      <c r="I186" t="b">
        <f t="shared" si="5"/>
        <v>0</v>
      </c>
      <c r="K186">
        <v>0.86299999999999999</v>
      </c>
      <c r="L186" s="3" t="b">
        <f t="shared" si="6"/>
        <v>0</v>
      </c>
    </row>
    <row r="187" spans="2:12" x14ac:dyDescent="0.25">
      <c r="B187" s="2">
        <v>183</v>
      </c>
      <c r="C187" s="135">
        <f t="shared" si="7"/>
        <v>0.84799999999999998</v>
      </c>
      <c r="F187" s="2">
        <v>183</v>
      </c>
      <c r="G187" s="3">
        <v>0.86299999999999999</v>
      </c>
      <c r="I187" t="b">
        <f t="shared" si="5"/>
        <v>0</v>
      </c>
      <c r="K187">
        <v>0.86299999999999999</v>
      </c>
      <c r="L187" s="3" t="b">
        <f t="shared" si="6"/>
        <v>0</v>
      </c>
    </row>
    <row r="188" spans="2:12" x14ac:dyDescent="0.25">
      <c r="B188" s="2">
        <v>184</v>
      </c>
      <c r="C188" s="135">
        <f t="shared" si="7"/>
        <v>0.84799999999999998</v>
      </c>
      <c r="F188" s="2">
        <v>184</v>
      </c>
      <c r="G188" s="3">
        <v>0.86299999999999999</v>
      </c>
      <c r="I188" t="b">
        <f t="shared" si="5"/>
        <v>0</v>
      </c>
      <c r="K188">
        <v>0.86299999999999999</v>
      </c>
      <c r="L188" s="3" t="b">
        <f t="shared" si="6"/>
        <v>0</v>
      </c>
    </row>
    <row r="189" spans="2:12" x14ac:dyDescent="0.25">
      <c r="B189" s="2">
        <v>185</v>
      </c>
      <c r="C189" s="135">
        <f t="shared" si="7"/>
        <v>0.84799999999999998</v>
      </c>
      <c r="F189" s="2">
        <v>185</v>
      </c>
      <c r="G189" s="3">
        <v>0.86299999999999999</v>
      </c>
      <c r="I189" t="b">
        <f t="shared" si="5"/>
        <v>0</v>
      </c>
      <c r="K189">
        <v>0.86299999999999999</v>
      </c>
      <c r="L189" s="3" t="b">
        <f t="shared" si="6"/>
        <v>0</v>
      </c>
    </row>
    <row r="190" spans="2:12" x14ac:dyDescent="0.25">
      <c r="B190" s="2">
        <v>186</v>
      </c>
      <c r="C190" s="135">
        <f t="shared" si="7"/>
        <v>0.84799999999999998</v>
      </c>
      <c r="F190" s="2">
        <v>186</v>
      </c>
      <c r="G190" s="3">
        <v>0.86299999999999999</v>
      </c>
      <c r="I190" t="b">
        <f t="shared" si="5"/>
        <v>0</v>
      </c>
      <c r="K190">
        <v>0.86299999999999999</v>
      </c>
      <c r="L190" s="3" t="b">
        <f t="shared" si="6"/>
        <v>0</v>
      </c>
    </row>
    <row r="191" spans="2:12" x14ac:dyDescent="0.25">
      <c r="B191" s="2">
        <v>187</v>
      </c>
      <c r="C191" s="135">
        <f t="shared" si="7"/>
        <v>0.84799999999999998</v>
      </c>
      <c r="F191" s="2">
        <v>187</v>
      </c>
      <c r="G191" s="3">
        <v>0.86299999999999999</v>
      </c>
      <c r="I191" t="b">
        <f t="shared" si="5"/>
        <v>0</v>
      </c>
      <c r="K191">
        <v>0.86299999999999999</v>
      </c>
      <c r="L191" s="3" t="b">
        <f t="shared" si="6"/>
        <v>0</v>
      </c>
    </row>
    <row r="192" spans="2:12" x14ac:dyDescent="0.25">
      <c r="B192" s="2">
        <v>188</v>
      </c>
      <c r="C192" s="135">
        <f t="shared" si="7"/>
        <v>0.84799999999999998</v>
      </c>
      <c r="F192" s="2">
        <v>188</v>
      </c>
      <c r="G192" s="3">
        <v>0.86299999999999999</v>
      </c>
      <c r="I192" t="b">
        <f t="shared" si="5"/>
        <v>0</v>
      </c>
      <c r="K192">
        <v>0.86299999999999999</v>
      </c>
      <c r="L192" s="3" t="b">
        <f t="shared" si="6"/>
        <v>0</v>
      </c>
    </row>
    <row r="193" spans="2:12" x14ac:dyDescent="0.25">
      <c r="B193" s="2">
        <v>189</v>
      </c>
      <c r="C193" s="135">
        <f t="shared" si="7"/>
        <v>0.84799999999999998</v>
      </c>
      <c r="F193" s="2">
        <v>189</v>
      </c>
      <c r="G193" s="3">
        <v>0.86299999999999999</v>
      </c>
      <c r="I193" t="b">
        <f t="shared" si="5"/>
        <v>0</v>
      </c>
      <c r="K193">
        <v>0.86299999999999999</v>
      </c>
      <c r="L193" s="3" t="b">
        <f t="shared" si="6"/>
        <v>0</v>
      </c>
    </row>
    <row r="194" spans="2:12" x14ac:dyDescent="0.25">
      <c r="B194" s="2">
        <v>190</v>
      </c>
      <c r="C194" s="135">
        <f t="shared" si="7"/>
        <v>0.84799999999999998</v>
      </c>
      <c r="F194" s="2">
        <v>190</v>
      </c>
      <c r="G194" s="3">
        <v>0.86299999999999999</v>
      </c>
      <c r="I194" t="b">
        <f t="shared" si="5"/>
        <v>0</v>
      </c>
      <c r="K194">
        <v>0.86299999999999999</v>
      </c>
      <c r="L194" s="3" t="b">
        <f t="shared" si="6"/>
        <v>0</v>
      </c>
    </row>
    <row r="195" spans="2:12" x14ac:dyDescent="0.25">
      <c r="B195" s="2">
        <v>191</v>
      </c>
      <c r="C195" s="135">
        <f t="shared" si="7"/>
        <v>0.84799999999999998</v>
      </c>
      <c r="F195" s="2">
        <v>191</v>
      </c>
      <c r="G195" s="3">
        <v>0.86299999999999999</v>
      </c>
      <c r="I195" t="b">
        <f t="shared" si="5"/>
        <v>0</v>
      </c>
      <c r="K195">
        <v>0.86299999999999999</v>
      </c>
      <c r="L195" s="3" t="b">
        <f t="shared" si="6"/>
        <v>0</v>
      </c>
    </row>
    <row r="196" spans="2:12" x14ac:dyDescent="0.25">
      <c r="B196" s="2">
        <v>192</v>
      </c>
      <c r="C196" s="135">
        <f t="shared" si="7"/>
        <v>0.84799999999999998</v>
      </c>
      <c r="F196" s="2">
        <v>192</v>
      </c>
      <c r="G196" s="3">
        <v>0.86299999999999999</v>
      </c>
      <c r="I196" t="b">
        <f t="shared" si="5"/>
        <v>0</v>
      </c>
      <c r="K196">
        <v>0.86299999999999999</v>
      </c>
      <c r="L196" s="3" t="b">
        <f t="shared" si="6"/>
        <v>0</v>
      </c>
    </row>
    <row r="197" spans="2:12" x14ac:dyDescent="0.25">
      <c r="B197" s="2">
        <v>193</v>
      </c>
      <c r="C197" s="135">
        <f t="shared" si="7"/>
        <v>0.84799999999999998</v>
      </c>
      <c r="F197" s="2">
        <v>193</v>
      </c>
      <c r="G197" s="3">
        <v>0.86299999999999999</v>
      </c>
      <c r="I197" t="b">
        <f t="shared" si="5"/>
        <v>0</v>
      </c>
      <c r="K197">
        <v>0.86299999999999999</v>
      </c>
      <c r="L197" s="3" t="b">
        <f t="shared" si="6"/>
        <v>0</v>
      </c>
    </row>
    <row r="198" spans="2:12" x14ac:dyDescent="0.25">
      <c r="B198" s="2">
        <v>194</v>
      </c>
      <c r="C198" s="135">
        <f t="shared" si="7"/>
        <v>0.84799999999999998</v>
      </c>
      <c r="F198" s="2">
        <v>194</v>
      </c>
      <c r="G198" s="3">
        <v>0.86299999999999999</v>
      </c>
      <c r="I198" t="b">
        <f t="shared" ref="I198:I261" si="8">+G198=C198</f>
        <v>0</v>
      </c>
      <c r="K198">
        <v>0.86299999999999999</v>
      </c>
      <c r="L198" s="3" t="b">
        <f t="shared" ref="L198:L261" si="9">+K198=C198</f>
        <v>0</v>
      </c>
    </row>
    <row r="199" spans="2:12" x14ac:dyDescent="0.25">
      <c r="B199" s="2">
        <v>195</v>
      </c>
      <c r="C199" s="135">
        <f t="shared" si="7"/>
        <v>0.84799999999999998</v>
      </c>
      <c r="F199" s="2">
        <v>195</v>
      </c>
      <c r="G199" s="3">
        <v>0.86299999999999999</v>
      </c>
      <c r="I199" t="b">
        <f t="shared" si="8"/>
        <v>0</v>
      </c>
      <c r="K199">
        <v>0.86299999999999999</v>
      </c>
      <c r="L199" s="3" t="b">
        <f t="shared" si="9"/>
        <v>0</v>
      </c>
    </row>
    <row r="200" spans="2:12" x14ac:dyDescent="0.25">
      <c r="B200" s="2">
        <v>196</v>
      </c>
      <c r="C200" s="135">
        <f t="shared" si="7"/>
        <v>0.84799999999999998</v>
      </c>
      <c r="F200" s="2">
        <v>196</v>
      </c>
      <c r="G200" s="3">
        <v>0.86299999999999999</v>
      </c>
      <c r="I200" t="b">
        <f t="shared" si="8"/>
        <v>0</v>
      </c>
      <c r="K200">
        <v>0.86299999999999999</v>
      </c>
      <c r="L200" s="3" t="b">
        <f t="shared" si="9"/>
        <v>0</v>
      </c>
    </row>
    <row r="201" spans="2:12" x14ac:dyDescent="0.25">
      <c r="B201" s="2">
        <v>197</v>
      </c>
      <c r="C201" s="135">
        <f t="shared" si="7"/>
        <v>0.84799999999999998</v>
      </c>
      <c r="F201" s="2">
        <v>197</v>
      </c>
      <c r="G201" s="3">
        <v>0.86299999999999999</v>
      </c>
      <c r="I201" t="b">
        <f t="shared" si="8"/>
        <v>0</v>
      </c>
      <c r="K201">
        <v>0.86299999999999999</v>
      </c>
      <c r="L201" s="3" t="b">
        <f t="shared" si="9"/>
        <v>0</v>
      </c>
    </row>
    <row r="202" spans="2:12" x14ac:dyDescent="0.25">
      <c r="B202" s="2">
        <v>198</v>
      </c>
      <c r="C202" s="135">
        <f t="shared" si="7"/>
        <v>0.84799999999999998</v>
      </c>
      <c r="F202" s="2">
        <v>198</v>
      </c>
      <c r="G202" s="3">
        <v>0.86299999999999999</v>
      </c>
      <c r="I202" t="b">
        <f t="shared" si="8"/>
        <v>0</v>
      </c>
      <c r="K202">
        <v>0.86299999999999999</v>
      </c>
      <c r="L202" s="3" t="b">
        <f t="shared" si="9"/>
        <v>0</v>
      </c>
    </row>
    <row r="203" spans="2:12" x14ac:dyDescent="0.25">
      <c r="B203" s="2">
        <v>199</v>
      </c>
      <c r="C203" s="135">
        <f t="shared" si="7"/>
        <v>0.84799999999999998</v>
      </c>
      <c r="F203" s="2">
        <v>199</v>
      </c>
      <c r="G203" s="3">
        <v>0.86299999999999999</v>
      </c>
      <c r="I203" t="b">
        <f t="shared" si="8"/>
        <v>0</v>
      </c>
      <c r="K203">
        <v>0.86299999999999999</v>
      </c>
      <c r="L203" s="3" t="b">
        <f t="shared" si="9"/>
        <v>0</v>
      </c>
    </row>
    <row r="204" spans="2:12" x14ac:dyDescent="0.25">
      <c r="B204" s="2">
        <v>200</v>
      </c>
      <c r="C204" s="135">
        <f t="shared" si="7"/>
        <v>0.84799999999999998</v>
      </c>
      <c r="F204" s="2">
        <v>200</v>
      </c>
      <c r="G204" s="3">
        <v>0.86299999999999999</v>
      </c>
      <c r="I204" t="b">
        <f t="shared" si="8"/>
        <v>0</v>
      </c>
      <c r="K204">
        <v>0.86299999999999999</v>
      </c>
      <c r="L204" s="3" t="b">
        <f t="shared" si="9"/>
        <v>0</v>
      </c>
    </row>
    <row r="205" spans="2:12" x14ac:dyDescent="0.25">
      <c r="B205" s="2">
        <v>201</v>
      </c>
      <c r="C205" s="135">
        <f t="shared" si="7"/>
        <v>0.84799999999999998</v>
      </c>
      <c r="F205" s="2">
        <v>201</v>
      </c>
      <c r="G205" s="3">
        <v>0.86299999999999999</v>
      </c>
      <c r="I205" t="b">
        <f t="shared" si="8"/>
        <v>0</v>
      </c>
      <c r="K205">
        <v>0.86299999999999999</v>
      </c>
      <c r="L205" s="3" t="b">
        <f t="shared" si="9"/>
        <v>0</v>
      </c>
    </row>
    <row r="206" spans="2:12" x14ac:dyDescent="0.25">
      <c r="B206" s="2">
        <v>202</v>
      </c>
      <c r="C206" s="135">
        <f t="shared" si="7"/>
        <v>0.84799999999999998</v>
      </c>
      <c r="F206" s="2">
        <v>202</v>
      </c>
      <c r="G206" s="3">
        <v>0.86299999999999999</v>
      </c>
      <c r="I206" t="b">
        <f t="shared" si="8"/>
        <v>0</v>
      </c>
      <c r="K206">
        <v>0.86299999999999999</v>
      </c>
      <c r="L206" s="3" t="b">
        <f t="shared" si="9"/>
        <v>0</v>
      </c>
    </row>
    <row r="207" spans="2:12" x14ac:dyDescent="0.25">
      <c r="B207" s="2">
        <v>203</v>
      </c>
      <c r="C207" s="135">
        <f t="shared" si="7"/>
        <v>0.84799999999999998</v>
      </c>
      <c r="F207" s="2">
        <v>203</v>
      </c>
      <c r="G207" s="3">
        <v>0.86299999999999999</v>
      </c>
      <c r="I207" t="b">
        <f t="shared" si="8"/>
        <v>0</v>
      </c>
      <c r="K207">
        <v>0.86299999999999999</v>
      </c>
      <c r="L207" s="3" t="b">
        <f t="shared" si="9"/>
        <v>0</v>
      </c>
    </row>
    <row r="208" spans="2:12" x14ac:dyDescent="0.25">
      <c r="B208" s="2">
        <v>204</v>
      </c>
      <c r="C208" s="135">
        <f t="shared" si="7"/>
        <v>0.84799999999999998</v>
      </c>
      <c r="F208" s="2">
        <v>204</v>
      </c>
      <c r="G208" s="3">
        <v>0.86299999999999999</v>
      </c>
      <c r="I208" t="b">
        <f t="shared" si="8"/>
        <v>0</v>
      </c>
      <c r="K208">
        <v>0.86299999999999999</v>
      </c>
      <c r="L208" s="3" t="b">
        <f t="shared" si="9"/>
        <v>0</v>
      </c>
    </row>
    <row r="209" spans="2:12" x14ac:dyDescent="0.25">
      <c r="B209" s="2">
        <v>205</v>
      </c>
      <c r="C209" s="135">
        <f t="shared" si="7"/>
        <v>0.84799999999999998</v>
      </c>
      <c r="F209" s="2">
        <v>205</v>
      </c>
      <c r="G209" s="3">
        <v>0.86299999999999999</v>
      </c>
      <c r="I209" t="b">
        <f t="shared" si="8"/>
        <v>0</v>
      </c>
      <c r="K209">
        <v>0.86299999999999999</v>
      </c>
      <c r="L209" s="3" t="b">
        <f t="shared" si="9"/>
        <v>0</v>
      </c>
    </row>
    <row r="210" spans="2:12" x14ac:dyDescent="0.25">
      <c r="B210" s="2">
        <v>206</v>
      </c>
      <c r="C210" s="135">
        <f t="shared" si="7"/>
        <v>0.84799999999999998</v>
      </c>
      <c r="F210" s="2">
        <v>206</v>
      </c>
      <c r="G210" s="3">
        <v>0.86299999999999999</v>
      </c>
      <c r="I210" t="b">
        <f t="shared" si="8"/>
        <v>0</v>
      </c>
      <c r="K210">
        <v>0.86299999999999999</v>
      </c>
      <c r="L210" s="3" t="b">
        <f t="shared" si="9"/>
        <v>0</v>
      </c>
    </row>
    <row r="211" spans="2:12" x14ac:dyDescent="0.25">
      <c r="B211" s="2">
        <v>207</v>
      </c>
      <c r="C211" s="135">
        <f t="shared" si="7"/>
        <v>0.84799999999999998</v>
      </c>
      <c r="F211" s="2">
        <v>207</v>
      </c>
      <c r="G211" s="3">
        <v>0.86299999999999999</v>
      </c>
      <c r="I211" t="b">
        <f t="shared" si="8"/>
        <v>0</v>
      </c>
      <c r="K211">
        <v>0.86299999999999999</v>
      </c>
      <c r="L211" s="3" t="b">
        <f t="shared" si="9"/>
        <v>0</v>
      </c>
    </row>
    <row r="212" spans="2:12" x14ac:dyDescent="0.25">
      <c r="B212" s="2">
        <v>208</v>
      </c>
      <c r="C212" s="135">
        <f t="shared" si="7"/>
        <v>0.84799999999999998</v>
      </c>
      <c r="F212" s="2">
        <v>208</v>
      </c>
      <c r="G212" s="3">
        <v>0.86299999999999999</v>
      </c>
      <c r="I212" t="b">
        <f t="shared" si="8"/>
        <v>0</v>
      </c>
      <c r="K212">
        <v>0.86299999999999999</v>
      </c>
      <c r="L212" s="3" t="b">
        <f t="shared" si="9"/>
        <v>0</v>
      </c>
    </row>
    <row r="213" spans="2:12" x14ac:dyDescent="0.25">
      <c r="B213" s="2">
        <v>209</v>
      </c>
      <c r="C213" s="135">
        <f t="shared" si="7"/>
        <v>0.84799999999999998</v>
      </c>
      <c r="F213" s="2">
        <v>209</v>
      </c>
      <c r="G213" s="3">
        <v>0.86299999999999999</v>
      </c>
      <c r="I213" t="b">
        <f t="shared" si="8"/>
        <v>0</v>
      </c>
      <c r="K213">
        <v>0.86299999999999999</v>
      </c>
      <c r="L213" s="3" t="b">
        <f t="shared" si="9"/>
        <v>0</v>
      </c>
    </row>
    <row r="214" spans="2:12" x14ac:dyDescent="0.25">
      <c r="B214" s="2">
        <v>210</v>
      </c>
      <c r="C214" s="3">
        <v>0.54239999999999999</v>
      </c>
      <c r="F214" s="2">
        <v>210</v>
      </c>
      <c r="G214" s="3">
        <v>0.54239999999999999</v>
      </c>
      <c r="I214" t="b">
        <f t="shared" si="8"/>
        <v>1</v>
      </c>
      <c r="K214">
        <v>0.54239999999999999</v>
      </c>
      <c r="L214" s="3" t="b">
        <f t="shared" si="9"/>
        <v>1</v>
      </c>
    </row>
    <row r="215" spans="2:12" x14ac:dyDescent="0.25">
      <c r="B215" s="2">
        <v>211</v>
      </c>
      <c r="C215" s="3">
        <v>0.54239999999999999</v>
      </c>
      <c r="F215" s="2">
        <v>211</v>
      </c>
      <c r="G215" s="3">
        <v>0.54239999999999999</v>
      </c>
      <c r="I215" t="b">
        <f t="shared" si="8"/>
        <v>1</v>
      </c>
      <c r="K215">
        <v>0.54239999999999999</v>
      </c>
      <c r="L215" s="3" t="b">
        <f t="shared" si="9"/>
        <v>1</v>
      </c>
    </row>
    <row r="216" spans="2:12" x14ac:dyDescent="0.25">
      <c r="B216" s="2">
        <v>212</v>
      </c>
      <c r="C216" s="3">
        <v>0.54239999999999999</v>
      </c>
      <c r="F216" s="2">
        <v>212</v>
      </c>
      <c r="G216" s="3">
        <v>0.54239999999999999</v>
      </c>
      <c r="I216" t="b">
        <f t="shared" si="8"/>
        <v>1</v>
      </c>
      <c r="K216">
        <v>0.54239999999999999</v>
      </c>
      <c r="L216" s="3" t="b">
        <f t="shared" si="9"/>
        <v>1</v>
      </c>
    </row>
    <row r="217" spans="2:12" x14ac:dyDescent="0.25">
      <c r="B217" s="2">
        <v>213</v>
      </c>
      <c r="C217" s="3">
        <v>0.54239999999999999</v>
      </c>
      <c r="F217" s="2">
        <v>213</v>
      </c>
      <c r="G217" s="3">
        <v>0.54239999999999999</v>
      </c>
      <c r="I217" t="b">
        <f t="shared" si="8"/>
        <v>1</v>
      </c>
      <c r="K217">
        <v>0.54239999999999999</v>
      </c>
      <c r="L217" s="3" t="b">
        <f t="shared" si="9"/>
        <v>1</v>
      </c>
    </row>
    <row r="218" spans="2:12" x14ac:dyDescent="0.25">
      <c r="B218" s="2">
        <v>214</v>
      </c>
      <c r="C218" s="3">
        <v>0.54239999999999999</v>
      </c>
      <c r="F218" s="2">
        <v>214</v>
      </c>
      <c r="G218" s="3">
        <v>0.54239999999999999</v>
      </c>
      <c r="I218" t="b">
        <f t="shared" si="8"/>
        <v>1</v>
      </c>
      <c r="K218">
        <v>0.54239999999999999</v>
      </c>
      <c r="L218" s="3" t="b">
        <f t="shared" si="9"/>
        <v>1</v>
      </c>
    </row>
    <row r="219" spans="2:12" x14ac:dyDescent="0.25">
      <c r="B219" s="2">
        <v>215</v>
      </c>
      <c r="C219" s="3">
        <v>0.54239999999999999</v>
      </c>
      <c r="F219" s="2">
        <v>215</v>
      </c>
      <c r="G219" s="3">
        <v>0.54239999999999999</v>
      </c>
      <c r="I219" t="b">
        <f t="shared" si="8"/>
        <v>1</v>
      </c>
      <c r="K219">
        <v>0.54239999999999999</v>
      </c>
      <c r="L219" s="3" t="b">
        <f t="shared" si="9"/>
        <v>1</v>
      </c>
    </row>
    <row r="220" spans="2:12" x14ac:dyDescent="0.25">
      <c r="B220" s="2">
        <v>216</v>
      </c>
      <c r="C220" s="3">
        <v>0.54239999999999999</v>
      </c>
      <c r="F220" s="2">
        <v>216</v>
      </c>
      <c r="G220" s="3">
        <v>0.54239999999999999</v>
      </c>
      <c r="I220" t="b">
        <f t="shared" si="8"/>
        <v>1</v>
      </c>
      <c r="K220">
        <v>0.54239999999999999</v>
      </c>
      <c r="L220" s="3" t="b">
        <f t="shared" si="9"/>
        <v>1</v>
      </c>
    </row>
    <row r="221" spans="2:12" x14ac:dyDescent="0.25">
      <c r="B221" s="2">
        <v>217</v>
      </c>
      <c r="C221" s="3">
        <v>0.54239999999999999</v>
      </c>
      <c r="F221" s="2">
        <v>217</v>
      </c>
      <c r="G221" s="3">
        <v>0.54239999999999999</v>
      </c>
      <c r="I221" t="b">
        <f t="shared" si="8"/>
        <v>1</v>
      </c>
      <c r="K221">
        <v>0.54239999999999999</v>
      </c>
      <c r="L221" s="3" t="b">
        <f t="shared" si="9"/>
        <v>1</v>
      </c>
    </row>
    <row r="222" spans="2:12" x14ac:dyDescent="0.25">
      <c r="B222" s="2">
        <v>218</v>
      </c>
      <c r="C222" s="3">
        <v>0.54239999999999999</v>
      </c>
      <c r="F222" s="2">
        <v>218</v>
      </c>
      <c r="G222" s="3">
        <v>0.54239999999999999</v>
      </c>
      <c r="I222" t="b">
        <f t="shared" si="8"/>
        <v>1</v>
      </c>
      <c r="K222">
        <v>0.54239999999999999</v>
      </c>
      <c r="L222" s="3" t="b">
        <f t="shared" si="9"/>
        <v>1</v>
      </c>
    </row>
    <row r="223" spans="2:12" x14ac:dyDescent="0.25">
      <c r="B223" s="2">
        <v>219</v>
      </c>
      <c r="C223" s="3">
        <v>0.54239999999999999</v>
      </c>
      <c r="F223" s="2">
        <v>219</v>
      </c>
      <c r="G223" s="3">
        <v>0.54239999999999999</v>
      </c>
      <c r="I223" t="b">
        <f t="shared" si="8"/>
        <v>1</v>
      </c>
      <c r="K223">
        <v>0.54239999999999999</v>
      </c>
      <c r="L223" s="3" t="b">
        <f t="shared" si="9"/>
        <v>1</v>
      </c>
    </row>
    <row r="224" spans="2:12" x14ac:dyDescent="0.25">
      <c r="B224" s="2">
        <v>220</v>
      </c>
      <c r="C224" s="3">
        <v>0.54239999999999999</v>
      </c>
      <c r="F224" s="2">
        <v>220</v>
      </c>
      <c r="G224" s="3">
        <v>0.54239999999999999</v>
      </c>
      <c r="I224" t="b">
        <f t="shared" si="8"/>
        <v>1</v>
      </c>
      <c r="K224">
        <v>0.54239999999999999</v>
      </c>
      <c r="L224" s="3" t="b">
        <f t="shared" si="9"/>
        <v>1</v>
      </c>
    </row>
    <row r="225" spans="2:12" x14ac:dyDescent="0.25">
      <c r="B225" s="2">
        <v>221</v>
      </c>
      <c r="C225" s="3">
        <v>0.54239999999999999</v>
      </c>
      <c r="F225" s="2">
        <v>221</v>
      </c>
      <c r="G225" s="3">
        <v>0.54239999999999999</v>
      </c>
      <c r="I225" t="b">
        <f t="shared" si="8"/>
        <v>1</v>
      </c>
      <c r="K225">
        <v>0.54239999999999999</v>
      </c>
      <c r="L225" s="3" t="b">
        <f t="shared" si="9"/>
        <v>1</v>
      </c>
    </row>
    <row r="226" spans="2:12" x14ac:dyDescent="0.25">
      <c r="B226" s="2">
        <v>222</v>
      </c>
      <c r="C226" s="3">
        <v>0.54239999999999999</v>
      </c>
      <c r="F226" s="2">
        <v>222</v>
      </c>
      <c r="G226" s="3">
        <v>0.54239999999999999</v>
      </c>
      <c r="I226" t="b">
        <f t="shared" si="8"/>
        <v>1</v>
      </c>
      <c r="K226">
        <v>0.54239999999999999</v>
      </c>
      <c r="L226" s="3" t="b">
        <f t="shared" si="9"/>
        <v>1</v>
      </c>
    </row>
    <row r="227" spans="2:12" x14ac:dyDescent="0.25">
      <c r="B227" s="2">
        <v>223</v>
      </c>
      <c r="C227" s="3">
        <v>0.54239999999999999</v>
      </c>
      <c r="F227" s="2">
        <v>223</v>
      </c>
      <c r="G227" s="3">
        <v>0.54239999999999999</v>
      </c>
      <c r="I227" t="b">
        <f t="shared" si="8"/>
        <v>1</v>
      </c>
      <c r="K227">
        <v>0.54239999999999999</v>
      </c>
      <c r="L227" s="3" t="b">
        <f t="shared" si="9"/>
        <v>1</v>
      </c>
    </row>
    <row r="228" spans="2:12" x14ac:dyDescent="0.25">
      <c r="B228" s="2">
        <v>224</v>
      </c>
      <c r="C228" s="3">
        <v>0.54239999999999999</v>
      </c>
      <c r="F228" s="2">
        <v>224</v>
      </c>
      <c r="G228" s="3">
        <v>0.54239999999999999</v>
      </c>
      <c r="I228" t="b">
        <f t="shared" si="8"/>
        <v>1</v>
      </c>
      <c r="K228">
        <v>0.54239999999999999</v>
      </c>
      <c r="L228" s="3" t="b">
        <f t="shared" si="9"/>
        <v>1</v>
      </c>
    </row>
    <row r="229" spans="2:12" x14ac:dyDescent="0.25">
      <c r="B229" s="2">
        <v>225</v>
      </c>
      <c r="C229" s="3">
        <v>0.54239999999999999</v>
      </c>
      <c r="F229" s="2">
        <v>225</v>
      </c>
      <c r="G229" s="3">
        <v>0.54239999999999999</v>
      </c>
      <c r="I229" t="b">
        <f t="shared" si="8"/>
        <v>1</v>
      </c>
      <c r="K229">
        <v>0.54239999999999999</v>
      </c>
      <c r="L229" s="3" t="b">
        <f t="shared" si="9"/>
        <v>1</v>
      </c>
    </row>
    <row r="230" spans="2:12" x14ac:dyDescent="0.25">
      <c r="B230" s="2">
        <v>226</v>
      </c>
      <c r="C230" s="3">
        <v>0.54239999999999999</v>
      </c>
      <c r="F230" s="2">
        <v>226</v>
      </c>
      <c r="G230" s="3">
        <v>0.54239999999999999</v>
      </c>
      <c r="I230" t="b">
        <f t="shared" si="8"/>
        <v>1</v>
      </c>
      <c r="K230">
        <v>0.54239999999999999</v>
      </c>
      <c r="L230" s="3" t="b">
        <f t="shared" si="9"/>
        <v>1</v>
      </c>
    </row>
    <row r="231" spans="2:12" x14ac:dyDescent="0.25">
      <c r="B231" s="2">
        <v>227</v>
      </c>
      <c r="C231" s="3">
        <v>0.54239999999999999</v>
      </c>
      <c r="F231" s="2">
        <v>227</v>
      </c>
      <c r="G231" s="3">
        <v>0.54239999999999999</v>
      </c>
      <c r="I231" t="b">
        <f t="shared" si="8"/>
        <v>1</v>
      </c>
      <c r="K231">
        <v>0.54239999999999999</v>
      </c>
      <c r="L231" s="3" t="b">
        <f t="shared" si="9"/>
        <v>1</v>
      </c>
    </row>
    <row r="232" spans="2:12" x14ac:dyDescent="0.25">
      <c r="B232" s="2">
        <v>228</v>
      </c>
      <c r="C232" s="3">
        <v>0.54239999999999999</v>
      </c>
      <c r="F232" s="2">
        <v>228</v>
      </c>
      <c r="G232" s="3">
        <v>0.54239999999999999</v>
      </c>
      <c r="I232" t="b">
        <f t="shared" si="8"/>
        <v>1</v>
      </c>
      <c r="K232">
        <v>0.54239999999999999</v>
      </c>
      <c r="L232" s="3" t="b">
        <f t="shared" si="9"/>
        <v>1</v>
      </c>
    </row>
    <row r="233" spans="2:12" x14ac:dyDescent="0.25">
      <c r="B233" s="2">
        <v>229</v>
      </c>
      <c r="C233" s="3">
        <v>0.54239999999999999</v>
      </c>
      <c r="F233" s="2">
        <v>229</v>
      </c>
      <c r="G233" s="3">
        <v>0.54239999999999999</v>
      </c>
      <c r="I233" t="b">
        <f t="shared" si="8"/>
        <v>1</v>
      </c>
      <c r="K233">
        <v>0.54239999999999999</v>
      </c>
      <c r="L233" s="3" t="b">
        <f t="shared" si="9"/>
        <v>1</v>
      </c>
    </row>
    <row r="234" spans="2:12" x14ac:dyDescent="0.25">
      <c r="B234" s="2">
        <v>230</v>
      </c>
      <c r="C234" s="3">
        <v>0.54239999999999999</v>
      </c>
      <c r="F234" s="2">
        <v>230</v>
      </c>
      <c r="G234" s="3">
        <v>0.54239999999999999</v>
      </c>
      <c r="I234" t="b">
        <f t="shared" si="8"/>
        <v>1</v>
      </c>
      <c r="K234">
        <v>0.54239999999999999</v>
      </c>
      <c r="L234" s="3" t="b">
        <f t="shared" si="9"/>
        <v>1</v>
      </c>
    </row>
    <row r="235" spans="2:12" x14ac:dyDescent="0.25">
      <c r="B235" s="2">
        <v>231</v>
      </c>
      <c r="C235" s="3">
        <v>0.54239999999999999</v>
      </c>
      <c r="F235" s="2">
        <v>231</v>
      </c>
      <c r="G235" s="3">
        <v>0.54239999999999999</v>
      </c>
      <c r="I235" t="b">
        <f t="shared" si="8"/>
        <v>1</v>
      </c>
      <c r="K235">
        <v>0.54239999999999999</v>
      </c>
      <c r="L235" s="3" t="b">
        <f t="shared" si="9"/>
        <v>1</v>
      </c>
    </row>
    <row r="236" spans="2:12" x14ac:dyDescent="0.25">
      <c r="B236" s="2">
        <v>232</v>
      </c>
      <c r="C236" s="3">
        <v>0.54239999999999999</v>
      </c>
      <c r="F236" s="2">
        <v>232</v>
      </c>
      <c r="G236" s="3">
        <v>0.54239999999999999</v>
      </c>
      <c r="I236" t="b">
        <f t="shared" si="8"/>
        <v>1</v>
      </c>
      <c r="K236">
        <v>0.54239999999999999</v>
      </c>
      <c r="L236" s="3" t="b">
        <f t="shared" si="9"/>
        <v>1</v>
      </c>
    </row>
    <row r="237" spans="2:12" x14ac:dyDescent="0.25">
      <c r="B237" s="2">
        <v>233</v>
      </c>
      <c r="C237" s="3">
        <v>0.54239999999999999</v>
      </c>
      <c r="F237" s="2">
        <v>233</v>
      </c>
      <c r="G237" s="3">
        <v>0.54239999999999999</v>
      </c>
      <c r="I237" t="b">
        <f t="shared" si="8"/>
        <v>1</v>
      </c>
      <c r="K237">
        <v>0.54239999999999999</v>
      </c>
      <c r="L237" s="3" t="b">
        <f t="shared" si="9"/>
        <v>1</v>
      </c>
    </row>
    <row r="238" spans="2:12" x14ac:dyDescent="0.25">
      <c r="B238" s="2">
        <v>234</v>
      </c>
      <c r="C238" s="3">
        <v>0.54239999999999999</v>
      </c>
      <c r="F238" s="2">
        <v>234</v>
      </c>
      <c r="G238" s="3">
        <v>0.54239999999999999</v>
      </c>
      <c r="I238" t="b">
        <f t="shared" si="8"/>
        <v>1</v>
      </c>
      <c r="K238">
        <v>0.54239999999999999</v>
      </c>
      <c r="L238" s="3" t="b">
        <f t="shared" si="9"/>
        <v>1</v>
      </c>
    </row>
    <row r="239" spans="2:12" x14ac:dyDescent="0.25">
      <c r="B239" s="2">
        <v>235</v>
      </c>
      <c r="C239" s="3">
        <v>0.54239999999999999</v>
      </c>
      <c r="F239" s="2">
        <v>235</v>
      </c>
      <c r="G239" s="3">
        <v>0.54239999999999999</v>
      </c>
      <c r="I239" t="b">
        <f t="shared" si="8"/>
        <v>1</v>
      </c>
      <c r="K239">
        <v>0.54239999999999999</v>
      </c>
      <c r="L239" s="3" t="b">
        <f t="shared" si="9"/>
        <v>1</v>
      </c>
    </row>
    <row r="240" spans="2:12" x14ac:dyDescent="0.25">
      <c r="B240" s="2">
        <v>236</v>
      </c>
      <c r="C240" s="3">
        <v>0.54239999999999999</v>
      </c>
      <c r="F240" s="2">
        <v>236</v>
      </c>
      <c r="G240" s="3">
        <v>0.54239999999999999</v>
      </c>
      <c r="I240" t="b">
        <f t="shared" si="8"/>
        <v>1</v>
      </c>
      <c r="K240">
        <v>0.54239999999999999</v>
      </c>
      <c r="L240" s="3" t="b">
        <f t="shared" si="9"/>
        <v>1</v>
      </c>
    </row>
    <row r="241" spans="2:12" x14ac:dyDescent="0.25">
      <c r="B241" s="2">
        <v>237</v>
      </c>
      <c r="C241" s="3">
        <v>0.54239999999999999</v>
      </c>
      <c r="F241" s="2">
        <v>237</v>
      </c>
      <c r="G241" s="3">
        <v>0.54239999999999999</v>
      </c>
      <c r="I241" t="b">
        <f t="shared" si="8"/>
        <v>1</v>
      </c>
      <c r="K241">
        <v>0.54239999999999999</v>
      </c>
      <c r="L241" s="3" t="b">
        <f t="shared" si="9"/>
        <v>1</v>
      </c>
    </row>
    <row r="242" spans="2:12" x14ac:dyDescent="0.25">
      <c r="B242" s="2">
        <v>238</v>
      </c>
      <c r="C242" s="3">
        <v>0.54239999999999999</v>
      </c>
      <c r="F242" s="2">
        <v>238</v>
      </c>
      <c r="G242" s="3">
        <v>0.54239999999999999</v>
      </c>
      <c r="I242" t="b">
        <f t="shared" si="8"/>
        <v>1</v>
      </c>
      <c r="K242">
        <v>0.54239999999999999</v>
      </c>
      <c r="L242" s="3" t="b">
        <f t="shared" si="9"/>
        <v>1</v>
      </c>
    </row>
    <row r="243" spans="2:12" x14ac:dyDescent="0.25">
      <c r="B243" s="2">
        <v>239</v>
      </c>
      <c r="C243" s="3">
        <v>0.54239999999999999</v>
      </c>
      <c r="F243" s="2">
        <v>239</v>
      </c>
      <c r="G243" s="3">
        <v>0.54239999999999999</v>
      </c>
      <c r="I243" t="b">
        <f t="shared" si="8"/>
        <v>1</v>
      </c>
      <c r="K243">
        <v>0.54239999999999999</v>
      </c>
      <c r="L243" s="3" t="b">
        <f t="shared" si="9"/>
        <v>1</v>
      </c>
    </row>
    <row r="244" spans="2:12" x14ac:dyDescent="0.25">
      <c r="B244" s="2">
        <v>240</v>
      </c>
      <c r="C244" s="3">
        <v>0.59</v>
      </c>
      <c r="F244" s="2">
        <v>240</v>
      </c>
      <c r="G244" s="3">
        <v>0.59</v>
      </c>
      <c r="I244" t="b">
        <f t="shared" si="8"/>
        <v>1</v>
      </c>
      <c r="K244">
        <v>0.59</v>
      </c>
      <c r="L244" s="3" t="b">
        <f t="shared" si="9"/>
        <v>1</v>
      </c>
    </row>
    <row r="245" spans="2:12" x14ac:dyDescent="0.25">
      <c r="B245" s="2">
        <v>241</v>
      </c>
      <c r="C245" s="3">
        <v>0.59</v>
      </c>
      <c r="F245" s="2">
        <v>241</v>
      </c>
      <c r="G245" s="3">
        <v>0.59</v>
      </c>
      <c r="I245" t="b">
        <f t="shared" si="8"/>
        <v>1</v>
      </c>
      <c r="K245">
        <v>0.59</v>
      </c>
      <c r="L245" s="3" t="b">
        <f t="shared" si="9"/>
        <v>1</v>
      </c>
    </row>
    <row r="246" spans="2:12" x14ac:dyDescent="0.25">
      <c r="B246" s="2">
        <v>242</v>
      </c>
      <c r="C246" s="3">
        <v>0.59</v>
      </c>
      <c r="F246" s="2">
        <v>242</v>
      </c>
      <c r="G246" s="3">
        <v>0.59</v>
      </c>
      <c r="I246" t="b">
        <f t="shared" si="8"/>
        <v>1</v>
      </c>
      <c r="K246">
        <v>0.59</v>
      </c>
      <c r="L246" s="3" t="b">
        <f t="shared" si="9"/>
        <v>1</v>
      </c>
    </row>
    <row r="247" spans="2:12" x14ac:dyDescent="0.25">
      <c r="B247" s="2">
        <v>243</v>
      </c>
      <c r="C247" s="3">
        <v>0.59</v>
      </c>
      <c r="F247" s="2">
        <v>243</v>
      </c>
      <c r="G247" s="3">
        <v>0.59</v>
      </c>
      <c r="I247" t="b">
        <f t="shared" si="8"/>
        <v>1</v>
      </c>
      <c r="K247">
        <v>0.59</v>
      </c>
      <c r="L247" s="3" t="b">
        <f t="shared" si="9"/>
        <v>1</v>
      </c>
    </row>
    <row r="248" spans="2:12" x14ac:dyDescent="0.25">
      <c r="B248" s="2">
        <v>244</v>
      </c>
      <c r="C248" s="3">
        <v>0.59</v>
      </c>
      <c r="F248" s="2">
        <v>244</v>
      </c>
      <c r="G248" s="3">
        <v>0.59</v>
      </c>
      <c r="I248" t="b">
        <f t="shared" si="8"/>
        <v>1</v>
      </c>
      <c r="K248">
        <v>0.59</v>
      </c>
      <c r="L248" s="3" t="b">
        <f t="shared" si="9"/>
        <v>1</v>
      </c>
    </row>
    <row r="249" spans="2:12" x14ac:dyDescent="0.25">
      <c r="B249" s="2">
        <v>245</v>
      </c>
      <c r="C249" s="3">
        <v>0.59</v>
      </c>
      <c r="F249" s="2">
        <v>245</v>
      </c>
      <c r="G249" s="3">
        <v>0.59</v>
      </c>
      <c r="I249" t="b">
        <f t="shared" si="8"/>
        <v>1</v>
      </c>
      <c r="K249">
        <v>0.59</v>
      </c>
      <c r="L249" s="3" t="b">
        <f t="shared" si="9"/>
        <v>1</v>
      </c>
    </row>
    <row r="250" spans="2:12" x14ac:dyDescent="0.25">
      <c r="B250" s="2">
        <v>246</v>
      </c>
      <c r="C250" s="3">
        <v>0.59</v>
      </c>
      <c r="F250" s="2">
        <v>246</v>
      </c>
      <c r="G250" s="3">
        <v>0.59</v>
      </c>
      <c r="I250" t="b">
        <f t="shared" si="8"/>
        <v>1</v>
      </c>
      <c r="K250">
        <v>0.59</v>
      </c>
      <c r="L250" s="3" t="b">
        <f t="shared" si="9"/>
        <v>1</v>
      </c>
    </row>
    <row r="251" spans="2:12" x14ac:dyDescent="0.25">
      <c r="B251" s="2">
        <v>247</v>
      </c>
      <c r="C251" s="3">
        <v>0.59</v>
      </c>
      <c r="F251" s="2">
        <v>247</v>
      </c>
      <c r="G251" s="3">
        <v>0.59</v>
      </c>
      <c r="I251" t="b">
        <f t="shared" si="8"/>
        <v>1</v>
      </c>
      <c r="K251">
        <v>0.59</v>
      </c>
      <c r="L251" s="3" t="b">
        <f t="shared" si="9"/>
        <v>1</v>
      </c>
    </row>
    <row r="252" spans="2:12" x14ac:dyDescent="0.25">
      <c r="B252" s="2">
        <v>248</v>
      </c>
      <c r="C252" s="3">
        <v>0.59</v>
      </c>
      <c r="F252" s="2">
        <v>248</v>
      </c>
      <c r="G252" s="3">
        <v>0.59</v>
      </c>
      <c r="I252" t="b">
        <f t="shared" si="8"/>
        <v>1</v>
      </c>
      <c r="K252">
        <v>0.59</v>
      </c>
      <c r="L252" s="3" t="b">
        <f t="shared" si="9"/>
        <v>1</v>
      </c>
    </row>
    <row r="253" spans="2:12" x14ac:dyDescent="0.25">
      <c r="B253" s="2">
        <v>249</v>
      </c>
      <c r="C253" s="3">
        <v>0.59</v>
      </c>
      <c r="F253" s="2">
        <v>249</v>
      </c>
      <c r="G253" s="3">
        <v>0.59</v>
      </c>
      <c r="I253" t="b">
        <f t="shared" si="8"/>
        <v>1</v>
      </c>
      <c r="K253">
        <v>0.59</v>
      </c>
      <c r="L253" s="3" t="b">
        <f t="shared" si="9"/>
        <v>1</v>
      </c>
    </row>
    <row r="254" spans="2:12" x14ac:dyDescent="0.25">
      <c r="B254" s="2">
        <v>250</v>
      </c>
      <c r="C254" s="3">
        <v>0.59</v>
      </c>
      <c r="F254" s="2">
        <v>250</v>
      </c>
      <c r="G254" s="3">
        <v>0.59</v>
      </c>
      <c r="I254" t="b">
        <f t="shared" si="8"/>
        <v>1</v>
      </c>
      <c r="K254">
        <v>0.59</v>
      </c>
      <c r="L254" s="3" t="b">
        <f t="shared" si="9"/>
        <v>1</v>
      </c>
    </row>
    <row r="255" spans="2:12" x14ac:dyDescent="0.25">
      <c r="B255" s="2">
        <v>251</v>
      </c>
      <c r="C255" s="3">
        <v>0.59</v>
      </c>
      <c r="F255" s="2">
        <v>251</v>
      </c>
      <c r="G255" s="3">
        <v>0.59</v>
      </c>
      <c r="I255" t="b">
        <f t="shared" si="8"/>
        <v>1</v>
      </c>
      <c r="K255">
        <v>0.59</v>
      </c>
      <c r="L255" s="3" t="b">
        <f t="shared" si="9"/>
        <v>1</v>
      </c>
    </row>
    <row r="256" spans="2:12" x14ac:dyDescent="0.25">
      <c r="B256" s="2">
        <v>252</v>
      </c>
      <c r="C256" s="3">
        <v>0.59</v>
      </c>
      <c r="F256" s="2">
        <v>252</v>
      </c>
      <c r="G256" s="3">
        <v>0.59</v>
      </c>
      <c r="I256" t="b">
        <f t="shared" si="8"/>
        <v>1</v>
      </c>
      <c r="K256">
        <v>0.59</v>
      </c>
      <c r="L256" s="3" t="b">
        <f t="shared" si="9"/>
        <v>1</v>
      </c>
    </row>
    <row r="257" spans="2:12" x14ac:dyDescent="0.25">
      <c r="B257" s="2">
        <v>253</v>
      </c>
      <c r="C257" s="3">
        <v>0.59</v>
      </c>
      <c r="F257" s="2">
        <v>253</v>
      </c>
      <c r="G257" s="3">
        <v>0.59</v>
      </c>
      <c r="I257" t="b">
        <f t="shared" si="8"/>
        <v>1</v>
      </c>
      <c r="K257">
        <v>0.59</v>
      </c>
      <c r="L257" s="3" t="b">
        <f t="shared" si="9"/>
        <v>1</v>
      </c>
    </row>
    <row r="258" spans="2:12" x14ac:dyDescent="0.25">
      <c r="B258" s="2">
        <v>254</v>
      </c>
      <c r="C258" s="3">
        <v>0.59</v>
      </c>
      <c r="F258" s="2">
        <v>254</v>
      </c>
      <c r="G258" s="3">
        <v>0.59</v>
      </c>
      <c r="I258" t="b">
        <f t="shared" si="8"/>
        <v>1</v>
      </c>
      <c r="K258">
        <v>0.59</v>
      </c>
      <c r="L258" s="3" t="b">
        <f t="shared" si="9"/>
        <v>1</v>
      </c>
    </row>
    <row r="259" spans="2:12" x14ac:dyDescent="0.25">
      <c r="B259" s="2">
        <v>255</v>
      </c>
      <c r="C259" s="3">
        <v>0.59</v>
      </c>
      <c r="F259" s="2">
        <v>255</v>
      </c>
      <c r="G259" s="3">
        <v>0.59</v>
      </c>
      <c r="I259" t="b">
        <f t="shared" si="8"/>
        <v>1</v>
      </c>
      <c r="K259">
        <v>0.59</v>
      </c>
      <c r="L259" s="3" t="b">
        <f t="shared" si="9"/>
        <v>1</v>
      </c>
    </row>
    <row r="260" spans="2:12" x14ac:dyDescent="0.25">
      <c r="B260" s="2">
        <v>256</v>
      </c>
      <c r="C260" s="3">
        <v>0.59</v>
      </c>
      <c r="F260" s="2">
        <v>256</v>
      </c>
      <c r="G260" s="3">
        <v>0.59</v>
      </c>
      <c r="I260" t="b">
        <f t="shared" si="8"/>
        <v>1</v>
      </c>
      <c r="K260">
        <v>0.59</v>
      </c>
      <c r="L260" s="3" t="b">
        <f t="shared" si="9"/>
        <v>1</v>
      </c>
    </row>
    <row r="261" spans="2:12" x14ac:dyDescent="0.25">
      <c r="B261" s="2">
        <v>257</v>
      </c>
      <c r="C261" s="3">
        <v>0.59</v>
      </c>
      <c r="F261" s="2">
        <v>257</v>
      </c>
      <c r="G261" s="3">
        <v>0.59</v>
      </c>
      <c r="I261" t="b">
        <f t="shared" si="8"/>
        <v>1</v>
      </c>
      <c r="K261">
        <v>0.59</v>
      </c>
      <c r="L261" s="3" t="b">
        <f t="shared" si="9"/>
        <v>1</v>
      </c>
    </row>
    <row r="262" spans="2:12" x14ac:dyDescent="0.25">
      <c r="B262" s="2">
        <v>258</v>
      </c>
      <c r="C262" s="3">
        <v>0.59</v>
      </c>
      <c r="F262" s="2">
        <v>258</v>
      </c>
      <c r="G262" s="3">
        <v>0.59</v>
      </c>
      <c r="I262" t="b">
        <f t="shared" ref="I262:I325" si="10">+G262=C262</f>
        <v>1</v>
      </c>
      <c r="K262">
        <v>0.59</v>
      </c>
      <c r="L262" s="3" t="b">
        <f t="shared" ref="L262:L325" si="11">+K262=C262</f>
        <v>1</v>
      </c>
    </row>
    <row r="263" spans="2:12" x14ac:dyDescent="0.25">
      <c r="B263" s="2">
        <v>259</v>
      </c>
      <c r="C263" s="3">
        <v>0.59</v>
      </c>
      <c r="F263" s="2">
        <v>259</v>
      </c>
      <c r="G263" s="3">
        <v>0.59</v>
      </c>
      <c r="I263" t="b">
        <f t="shared" si="10"/>
        <v>1</v>
      </c>
      <c r="K263">
        <v>0.59</v>
      </c>
      <c r="L263" s="3" t="b">
        <f t="shared" si="11"/>
        <v>1</v>
      </c>
    </row>
    <row r="264" spans="2:12" x14ac:dyDescent="0.25">
      <c r="B264" s="2">
        <v>260</v>
      </c>
      <c r="C264" s="3">
        <v>0.59</v>
      </c>
      <c r="F264" s="2">
        <v>260</v>
      </c>
      <c r="G264" s="3">
        <v>0.59</v>
      </c>
      <c r="I264" t="b">
        <f t="shared" si="10"/>
        <v>1</v>
      </c>
      <c r="K264">
        <v>0.59</v>
      </c>
      <c r="L264" s="3" t="b">
        <f t="shared" si="11"/>
        <v>1</v>
      </c>
    </row>
    <row r="265" spans="2:12" x14ac:dyDescent="0.25">
      <c r="B265" s="2">
        <v>261</v>
      </c>
      <c r="C265" s="3">
        <v>0.59</v>
      </c>
      <c r="F265" s="2">
        <v>261</v>
      </c>
      <c r="G265" s="3">
        <v>0.59</v>
      </c>
      <c r="I265" t="b">
        <f t="shared" si="10"/>
        <v>1</v>
      </c>
      <c r="K265">
        <v>0.59</v>
      </c>
      <c r="L265" s="3" t="b">
        <f t="shared" si="11"/>
        <v>1</v>
      </c>
    </row>
    <row r="266" spans="2:12" x14ac:dyDescent="0.25">
      <c r="B266" s="2">
        <v>262</v>
      </c>
      <c r="C266" s="3">
        <v>0.59</v>
      </c>
      <c r="F266" s="2">
        <v>262</v>
      </c>
      <c r="G266" s="3">
        <v>0.59</v>
      </c>
      <c r="I266" t="b">
        <f t="shared" si="10"/>
        <v>1</v>
      </c>
      <c r="K266">
        <v>0.59</v>
      </c>
      <c r="L266" s="3" t="b">
        <f t="shared" si="11"/>
        <v>1</v>
      </c>
    </row>
    <row r="267" spans="2:12" x14ac:dyDescent="0.25">
      <c r="B267" s="2">
        <v>263</v>
      </c>
      <c r="C267" s="3">
        <v>0.59</v>
      </c>
      <c r="F267" s="2">
        <v>263</v>
      </c>
      <c r="G267" s="3">
        <v>0.59</v>
      </c>
      <c r="I267" t="b">
        <f t="shared" si="10"/>
        <v>1</v>
      </c>
      <c r="K267">
        <v>0.59</v>
      </c>
      <c r="L267" s="3" t="b">
        <f t="shared" si="11"/>
        <v>1</v>
      </c>
    </row>
    <row r="268" spans="2:12" x14ac:dyDescent="0.25">
      <c r="B268" s="2">
        <v>264</v>
      </c>
      <c r="C268" s="3">
        <v>0.59</v>
      </c>
      <c r="F268" s="2">
        <v>264</v>
      </c>
      <c r="G268" s="3">
        <v>0.59</v>
      </c>
      <c r="I268" t="b">
        <f t="shared" si="10"/>
        <v>1</v>
      </c>
      <c r="K268">
        <v>0.59</v>
      </c>
      <c r="L268" s="3" t="b">
        <f t="shared" si="11"/>
        <v>1</v>
      </c>
    </row>
    <row r="269" spans="2:12" x14ac:dyDescent="0.25">
      <c r="B269" s="2">
        <v>265</v>
      </c>
      <c r="C269" s="3">
        <v>0.59</v>
      </c>
      <c r="F269" s="2">
        <v>265</v>
      </c>
      <c r="G269" s="3">
        <v>0.59</v>
      </c>
      <c r="I269" t="b">
        <f t="shared" si="10"/>
        <v>1</v>
      </c>
      <c r="K269">
        <v>0.59</v>
      </c>
      <c r="L269" s="3" t="b">
        <f t="shared" si="11"/>
        <v>1</v>
      </c>
    </row>
    <row r="270" spans="2:12" x14ac:dyDescent="0.25">
      <c r="B270" s="2">
        <v>266</v>
      </c>
      <c r="C270" s="3">
        <v>0.59</v>
      </c>
      <c r="F270" s="2">
        <v>266</v>
      </c>
      <c r="G270" s="3">
        <v>0.59</v>
      </c>
      <c r="I270" t="b">
        <f t="shared" si="10"/>
        <v>1</v>
      </c>
      <c r="K270">
        <v>0.59</v>
      </c>
      <c r="L270" s="3" t="b">
        <f t="shared" si="11"/>
        <v>1</v>
      </c>
    </row>
    <row r="271" spans="2:12" x14ac:dyDescent="0.25">
      <c r="B271" s="2">
        <v>267</v>
      </c>
      <c r="C271" s="3">
        <v>0.59</v>
      </c>
      <c r="F271" s="2">
        <v>267</v>
      </c>
      <c r="G271" s="3">
        <v>0.59</v>
      </c>
      <c r="I271" t="b">
        <f t="shared" si="10"/>
        <v>1</v>
      </c>
      <c r="K271">
        <v>0.59</v>
      </c>
      <c r="L271" s="3" t="b">
        <f t="shared" si="11"/>
        <v>1</v>
      </c>
    </row>
    <row r="272" spans="2:12" x14ac:dyDescent="0.25">
      <c r="B272" s="2">
        <v>268</v>
      </c>
      <c r="C272" s="3">
        <v>0.59</v>
      </c>
      <c r="F272" s="2">
        <v>268</v>
      </c>
      <c r="G272" s="3">
        <v>0.59</v>
      </c>
      <c r="I272" t="b">
        <f t="shared" si="10"/>
        <v>1</v>
      </c>
      <c r="K272">
        <v>0.59</v>
      </c>
      <c r="L272" s="3" t="b">
        <f t="shared" si="11"/>
        <v>1</v>
      </c>
    </row>
    <row r="273" spans="2:12" x14ac:dyDescent="0.25">
      <c r="B273" s="2">
        <v>269</v>
      </c>
      <c r="C273" s="3">
        <v>0.59</v>
      </c>
      <c r="F273" s="2">
        <v>269</v>
      </c>
      <c r="G273" s="3">
        <v>0.59</v>
      </c>
      <c r="I273" t="b">
        <f t="shared" si="10"/>
        <v>1</v>
      </c>
      <c r="K273">
        <v>0.59</v>
      </c>
      <c r="L273" s="3" t="b">
        <f t="shared" si="11"/>
        <v>1</v>
      </c>
    </row>
    <row r="274" spans="2:12" x14ac:dyDescent="0.25">
      <c r="B274" s="2">
        <v>270</v>
      </c>
      <c r="C274" s="3">
        <v>0.63</v>
      </c>
      <c r="F274" s="2">
        <v>270</v>
      </c>
      <c r="G274" s="3">
        <v>0.63</v>
      </c>
      <c r="I274" t="b">
        <f t="shared" si="10"/>
        <v>1</v>
      </c>
      <c r="K274">
        <v>0.63</v>
      </c>
      <c r="L274" s="3" t="b">
        <f t="shared" si="11"/>
        <v>1</v>
      </c>
    </row>
    <row r="275" spans="2:12" x14ac:dyDescent="0.25">
      <c r="B275" s="2">
        <v>271</v>
      </c>
      <c r="C275" s="3">
        <v>0.63</v>
      </c>
      <c r="F275" s="2">
        <v>271</v>
      </c>
      <c r="G275" s="3">
        <v>0.63</v>
      </c>
      <c r="I275" t="b">
        <f t="shared" si="10"/>
        <v>1</v>
      </c>
      <c r="K275">
        <v>0.63</v>
      </c>
      <c r="L275" s="3" t="b">
        <f t="shared" si="11"/>
        <v>1</v>
      </c>
    </row>
    <row r="276" spans="2:12" x14ac:dyDescent="0.25">
      <c r="B276" s="2">
        <v>272</v>
      </c>
      <c r="C276" s="3">
        <v>0.63</v>
      </c>
      <c r="F276" s="2">
        <v>272</v>
      </c>
      <c r="G276" s="3">
        <v>0.63</v>
      </c>
      <c r="I276" t="b">
        <f t="shared" si="10"/>
        <v>1</v>
      </c>
      <c r="K276">
        <v>0.63</v>
      </c>
      <c r="L276" s="3" t="b">
        <f t="shared" si="11"/>
        <v>1</v>
      </c>
    </row>
    <row r="277" spans="2:12" x14ac:dyDescent="0.25">
      <c r="B277" s="2">
        <v>273</v>
      </c>
      <c r="C277" s="3">
        <v>0.63</v>
      </c>
      <c r="F277" s="2">
        <v>273</v>
      </c>
      <c r="G277" s="3">
        <v>0.63</v>
      </c>
      <c r="I277" t="b">
        <f t="shared" si="10"/>
        <v>1</v>
      </c>
      <c r="K277">
        <v>0.63</v>
      </c>
      <c r="L277" s="3" t="b">
        <f t="shared" si="11"/>
        <v>1</v>
      </c>
    </row>
    <row r="278" spans="2:12" x14ac:dyDescent="0.25">
      <c r="B278" s="2">
        <v>274</v>
      </c>
      <c r="C278" s="3">
        <v>0.63</v>
      </c>
      <c r="F278" s="2">
        <v>274</v>
      </c>
      <c r="G278" s="3">
        <v>0.63</v>
      </c>
      <c r="I278" t="b">
        <f t="shared" si="10"/>
        <v>1</v>
      </c>
      <c r="K278">
        <v>0.63</v>
      </c>
      <c r="L278" s="3" t="b">
        <f t="shared" si="11"/>
        <v>1</v>
      </c>
    </row>
    <row r="279" spans="2:12" x14ac:dyDescent="0.25">
      <c r="B279" s="2">
        <v>275</v>
      </c>
      <c r="C279" s="3">
        <v>0.63</v>
      </c>
      <c r="F279" s="2">
        <v>275</v>
      </c>
      <c r="G279" s="3">
        <v>0.63</v>
      </c>
      <c r="I279" t="b">
        <f t="shared" si="10"/>
        <v>1</v>
      </c>
      <c r="K279">
        <v>0.63</v>
      </c>
      <c r="L279" s="3" t="b">
        <f t="shared" si="11"/>
        <v>1</v>
      </c>
    </row>
    <row r="280" spans="2:12" x14ac:dyDescent="0.25">
      <c r="B280" s="2">
        <v>276</v>
      </c>
      <c r="C280" s="3">
        <v>0.63</v>
      </c>
      <c r="F280" s="2">
        <v>276</v>
      </c>
      <c r="G280" s="3">
        <v>0.63</v>
      </c>
      <c r="I280" t="b">
        <f t="shared" si="10"/>
        <v>1</v>
      </c>
      <c r="K280">
        <v>0.63</v>
      </c>
      <c r="L280" s="3" t="b">
        <f t="shared" si="11"/>
        <v>1</v>
      </c>
    </row>
    <row r="281" spans="2:12" x14ac:dyDescent="0.25">
      <c r="B281" s="2">
        <v>277</v>
      </c>
      <c r="C281" s="3">
        <v>0.63</v>
      </c>
      <c r="F281" s="2">
        <v>277</v>
      </c>
      <c r="G281" s="3">
        <v>0.63</v>
      </c>
      <c r="I281" t="b">
        <f t="shared" si="10"/>
        <v>1</v>
      </c>
      <c r="K281">
        <v>0.63</v>
      </c>
      <c r="L281" s="3" t="b">
        <f t="shared" si="11"/>
        <v>1</v>
      </c>
    </row>
    <row r="282" spans="2:12" x14ac:dyDescent="0.25">
      <c r="B282" s="2">
        <v>278</v>
      </c>
      <c r="C282" s="3">
        <v>0.63</v>
      </c>
      <c r="F282" s="2">
        <v>278</v>
      </c>
      <c r="G282" s="3">
        <v>0.63</v>
      </c>
      <c r="I282" t="b">
        <f t="shared" si="10"/>
        <v>1</v>
      </c>
      <c r="K282">
        <v>0.63</v>
      </c>
      <c r="L282" s="3" t="b">
        <f t="shared" si="11"/>
        <v>1</v>
      </c>
    </row>
    <row r="283" spans="2:12" x14ac:dyDescent="0.25">
      <c r="B283" s="2">
        <v>279</v>
      </c>
      <c r="C283" s="3">
        <v>0.63</v>
      </c>
      <c r="F283" s="2">
        <v>279</v>
      </c>
      <c r="G283" s="3">
        <v>0.63</v>
      </c>
      <c r="I283" t="b">
        <f t="shared" si="10"/>
        <v>1</v>
      </c>
      <c r="K283">
        <v>0.63</v>
      </c>
      <c r="L283" s="3" t="b">
        <f t="shared" si="11"/>
        <v>1</v>
      </c>
    </row>
    <row r="284" spans="2:12" x14ac:dyDescent="0.25">
      <c r="B284" s="2">
        <v>280</v>
      </c>
      <c r="C284" s="3">
        <v>0.63</v>
      </c>
      <c r="F284" s="2">
        <v>280</v>
      </c>
      <c r="G284" s="3">
        <v>0.63</v>
      </c>
      <c r="I284" t="b">
        <f t="shared" si="10"/>
        <v>1</v>
      </c>
      <c r="K284">
        <v>0.63</v>
      </c>
      <c r="L284" s="3" t="b">
        <f t="shared" si="11"/>
        <v>1</v>
      </c>
    </row>
    <row r="285" spans="2:12" x14ac:dyDescent="0.25">
      <c r="B285" s="2">
        <v>281</v>
      </c>
      <c r="C285" s="3">
        <v>0.63</v>
      </c>
      <c r="F285" s="2">
        <v>281</v>
      </c>
      <c r="G285" s="3">
        <v>0.63</v>
      </c>
      <c r="I285" t="b">
        <f t="shared" si="10"/>
        <v>1</v>
      </c>
      <c r="K285">
        <v>0.63</v>
      </c>
      <c r="L285" s="3" t="b">
        <f t="shared" si="11"/>
        <v>1</v>
      </c>
    </row>
    <row r="286" spans="2:12" x14ac:dyDescent="0.25">
      <c r="B286" s="2">
        <v>282</v>
      </c>
      <c r="C286" s="3">
        <v>0.63</v>
      </c>
      <c r="F286" s="2">
        <v>282</v>
      </c>
      <c r="G286" s="3">
        <v>0.63</v>
      </c>
      <c r="I286" t="b">
        <f t="shared" si="10"/>
        <v>1</v>
      </c>
      <c r="K286">
        <v>0.63</v>
      </c>
      <c r="L286" s="3" t="b">
        <f t="shared" si="11"/>
        <v>1</v>
      </c>
    </row>
    <row r="287" spans="2:12" x14ac:dyDescent="0.25">
      <c r="B287" s="2">
        <v>283</v>
      </c>
      <c r="C287" s="3">
        <v>0.63</v>
      </c>
      <c r="F287" s="2">
        <v>283</v>
      </c>
      <c r="G287" s="3">
        <v>0.63</v>
      </c>
      <c r="I287" t="b">
        <f t="shared" si="10"/>
        <v>1</v>
      </c>
      <c r="K287">
        <v>0.63</v>
      </c>
      <c r="L287" s="3" t="b">
        <f t="shared" si="11"/>
        <v>1</v>
      </c>
    </row>
    <row r="288" spans="2:12" x14ac:dyDescent="0.25">
      <c r="B288" s="2">
        <v>284</v>
      </c>
      <c r="C288" s="3">
        <v>0.63</v>
      </c>
      <c r="F288" s="2">
        <v>284</v>
      </c>
      <c r="G288" s="3">
        <v>0.63</v>
      </c>
      <c r="I288" t="b">
        <f t="shared" si="10"/>
        <v>1</v>
      </c>
      <c r="K288">
        <v>0.63</v>
      </c>
      <c r="L288" s="3" t="b">
        <f t="shared" si="11"/>
        <v>1</v>
      </c>
    </row>
    <row r="289" spans="2:12" x14ac:dyDescent="0.25">
      <c r="B289" s="2">
        <v>285</v>
      </c>
      <c r="C289" s="3">
        <v>0.63</v>
      </c>
      <c r="F289" s="2">
        <v>285</v>
      </c>
      <c r="G289" s="3">
        <v>0.63</v>
      </c>
      <c r="I289" t="b">
        <f t="shared" si="10"/>
        <v>1</v>
      </c>
      <c r="K289">
        <v>0.63</v>
      </c>
      <c r="L289" s="3" t="b">
        <f t="shared" si="11"/>
        <v>1</v>
      </c>
    </row>
    <row r="290" spans="2:12" x14ac:dyDescent="0.25">
      <c r="B290" s="2">
        <v>286</v>
      </c>
      <c r="C290" s="3">
        <v>0.63</v>
      </c>
      <c r="F290" s="2">
        <v>286</v>
      </c>
      <c r="G290" s="3">
        <v>0.63</v>
      </c>
      <c r="I290" t="b">
        <f t="shared" si="10"/>
        <v>1</v>
      </c>
      <c r="K290">
        <v>0.63</v>
      </c>
      <c r="L290" s="3" t="b">
        <f t="shared" si="11"/>
        <v>1</v>
      </c>
    </row>
    <row r="291" spans="2:12" x14ac:dyDescent="0.25">
      <c r="B291" s="2">
        <v>287</v>
      </c>
      <c r="C291" s="3">
        <v>0.63</v>
      </c>
      <c r="F291" s="2">
        <v>287</v>
      </c>
      <c r="G291" s="3">
        <v>0.63</v>
      </c>
      <c r="I291" t="b">
        <f t="shared" si="10"/>
        <v>1</v>
      </c>
      <c r="K291">
        <v>0.63</v>
      </c>
      <c r="L291" s="3" t="b">
        <f t="shared" si="11"/>
        <v>1</v>
      </c>
    </row>
    <row r="292" spans="2:12" x14ac:dyDescent="0.25">
      <c r="B292" s="2">
        <v>288</v>
      </c>
      <c r="C292" s="3">
        <v>0.63</v>
      </c>
      <c r="F292" s="2">
        <v>288</v>
      </c>
      <c r="G292" s="3">
        <v>0.63</v>
      </c>
      <c r="I292" t="b">
        <f t="shared" si="10"/>
        <v>1</v>
      </c>
      <c r="K292">
        <v>0.63</v>
      </c>
      <c r="L292" s="3" t="b">
        <f t="shared" si="11"/>
        <v>1</v>
      </c>
    </row>
    <row r="293" spans="2:12" x14ac:dyDescent="0.25">
      <c r="B293" s="2">
        <v>289</v>
      </c>
      <c r="C293" s="3">
        <v>0.63</v>
      </c>
      <c r="F293" s="2">
        <v>289</v>
      </c>
      <c r="G293" s="3">
        <v>0.63</v>
      </c>
      <c r="I293" t="b">
        <f t="shared" si="10"/>
        <v>1</v>
      </c>
      <c r="K293">
        <v>0.63</v>
      </c>
      <c r="L293" s="3" t="b">
        <f t="shared" si="11"/>
        <v>1</v>
      </c>
    </row>
    <row r="294" spans="2:12" x14ac:dyDescent="0.25">
      <c r="B294" s="2">
        <v>290</v>
      </c>
      <c r="C294" s="3">
        <v>0.63</v>
      </c>
      <c r="F294" s="2">
        <v>290</v>
      </c>
      <c r="G294" s="3">
        <v>0.63</v>
      </c>
      <c r="I294" t="b">
        <f t="shared" si="10"/>
        <v>1</v>
      </c>
      <c r="K294">
        <v>0.63</v>
      </c>
      <c r="L294" s="3" t="b">
        <f t="shared" si="11"/>
        <v>1</v>
      </c>
    </row>
    <row r="295" spans="2:12" x14ac:dyDescent="0.25">
      <c r="B295" s="2">
        <v>291</v>
      </c>
      <c r="C295" s="3">
        <v>0.63</v>
      </c>
      <c r="F295" s="2">
        <v>291</v>
      </c>
      <c r="G295" s="3">
        <v>0.63</v>
      </c>
      <c r="I295" t="b">
        <f t="shared" si="10"/>
        <v>1</v>
      </c>
      <c r="K295">
        <v>0.63</v>
      </c>
      <c r="L295" s="3" t="b">
        <f t="shared" si="11"/>
        <v>1</v>
      </c>
    </row>
    <row r="296" spans="2:12" x14ac:dyDescent="0.25">
      <c r="B296" s="2">
        <v>292</v>
      </c>
      <c r="C296" s="3">
        <v>0.63</v>
      </c>
      <c r="F296" s="2">
        <v>292</v>
      </c>
      <c r="G296" s="3">
        <v>0.63</v>
      </c>
      <c r="I296" t="b">
        <f t="shared" si="10"/>
        <v>1</v>
      </c>
      <c r="K296">
        <v>0.63</v>
      </c>
      <c r="L296" s="3" t="b">
        <f t="shared" si="11"/>
        <v>1</v>
      </c>
    </row>
    <row r="297" spans="2:12" x14ac:dyDescent="0.25">
      <c r="B297" s="2">
        <v>293</v>
      </c>
      <c r="C297" s="3">
        <v>0.63</v>
      </c>
      <c r="F297" s="2">
        <v>293</v>
      </c>
      <c r="G297" s="3">
        <v>0.63</v>
      </c>
      <c r="I297" t="b">
        <f t="shared" si="10"/>
        <v>1</v>
      </c>
      <c r="K297">
        <v>0.63</v>
      </c>
      <c r="L297" s="3" t="b">
        <f t="shared" si="11"/>
        <v>1</v>
      </c>
    </row>
    <row r="298" spans="2:12" x14ac:dyDescent="0.25">
      <c r="B298" s="2">
        <v>294</v>
      </c>
      <c r="C298" s="3">
        <v>0.63</v>
      </c>
      <c r="F298" s="2">
        <v>294</v>
      </c>
      <c r="G298" s="3">
        <v>0.63</v>
      </c>
      <c r="I298" t="b">
        <f t="shared" si="10"/>
        <v>1</v>
      </c>
      <c r="K298">
        <v>0.63</v>
      </c>
      <c r="L298" s="3" t="b">
        <f t="shared" si="11"/>
        <v>1</v>
      </c>
    </row>
    <row r="299" spans="2:12" x14ac:dyDescent="0.25">
      <c r="B299" s="2">
        <v>295</v>
      </c>
      <c r="C299" s="3">
        <v>0.63</v>
      </c>
      <c r="F299" s="2">
        <v>295</v>
      </c>
      <c r="G299" s="3">
        <v>0.63</v>
      </c>
      <c r="I299" t="b">
        <f t="shared" si="10"/>
        <v>1</v>
      </c>
      <c r="K299">
        <v>0.63</v>
      </c>
      <c r="L299" s="3" t="b">
        <f t="shared" si="11"/>
        <v>1</v>
      </c>
    </row>
    <row r="300" spans="2:12" x14ac:dyDescent="0.25">
      <c r="B300" s="2">
        <v>296</v>
      </c>
      <c r="C300" s="3">
        <v>0.63</v>
      </c>
      <c r="F300" s="2">
        <v>296</v>
      </c>
      <c r="G300" s="3">
        <v>0.63</v>
      </c>
      <c r="I300" t="b">
        <f t="shared" si="10"/>
        <v>1</v>
      </c>
      <c r="K300">
        <v>0.63</v>
      </c>
      <c r="L300" s="3" t="b">
        <f t="shared" si="11"/>
        <v>1</v>
      </c>
    </row>
    <row r="301" spans="2:12" x14ac:dyDescent="0.25">
      <c r="B301" s="2">
        <v>297</v>
      </c>
      <c r="C301" s="3">
        <v>0.63</v>
      </c>
      <c r="F301" s="2">
        <v>297</v>
      </c>
      <c r="G301" s="3">
        <v>0.63</v>
      </c>
      <c r="I301" t="b">
        <f t="shared" si="10"/>
        <v>1</v>
      </c>
      <c r="K301">
        <v>0.63</v>
      </c>
      <c r="L301" s="3" t="b">
        <f t="shared" si="11"/>
        <v>1</v>
      </c>
    </row>
    <row r="302" spans="2:12" x14ac:dyDescent="0.25">
      <c r="B302" s="2">
        <v>298</v>
      </c>
      <c r="C302" s="3">
        <v>0.63</v>
      </c>
      <c r="F302" s="2">
        <v>298</v>
      </c>
      <c r="G302" s="3">
        <v>0.63</v>
      </c>
      <c r="I302" t="b">
        <f t="shared" si="10"/>
        <v>1</v>
      </c>
      <c r="K302">
        <v>0.63</v>
      </c>
      <c r="L302" s="3" t="b">
        <f t="shared" si="11"/>
        <v>1</v>
      </c>
    </row>
    <row r="303" spans="2:12" x14ac:dyDescent="0.25">
      <c r="B303" s="2">
        <v>299</v>
      </c>
      <c r="C303" s="3">
        <v>0.63</v>
      </c>
      <c r="F303" s="2">
        <v>299</v>
      </c>
      <c r="G303" s="3">
        <v>0.63</v>
      </c>
      <c r="I303" t="b">
        <f t="shared" si="10"/>
        <v>1</v>
      </c>
      <c r="K303">
        <v>0.63</v>
      </c>
      <c r="L303" s="3" t="b">
        <f t="shared" si="11"/>
        <v>1</v>
      </c>
    </row>
    <row r="304" spans="2:12" x14ac:dyDescent="0.25">
      <c r="B304" s="2">
        <v>300</v>
      </c>
      <c r="C304" s="3">
        <v>0.66249999999999998</v>
      </c>
      <c r="F304" s="2">
        <v>300</v>
      </c>
      <c r="G304" s="3">
        <v>0.66249999999999998</v>
      </c>
      <c r="I304" t="b">
        <f t="shared" si="10"/>
        <v>1</v>
      </c>
      <c r="K304">
        <v>0.66249999999999998</v>
      </c>
      <c r="L304" s="3" t="b">
        <f t="shared" si="11"/>
        <v>1</v>
      </c>
    </row>
    <row r="305" spans="2:12" x14ac:dyDescent="0.25">
      <c r="B305" s="2">
        <v>301</v>
      </c>
      <c r="C305" s="3">
        <v>0.66249999999999998</v>
      </c>
      <c r="F305" s="2">
        <v>301</v>
      </c>
      <c r="G305" s="3">
        <v>0.66249999999999998</v>
      </c>
      <c r="I305" t="b">
        <f t="shared" si="10"/>
        <v>1</v>
      </c>
      <c r="K305">
        <v>0.66249999999999998</v>
      </c>
      <c r="L305" s="3" t="b">
        <f t="shared" si="11"/>
        <v>1</v>
      </c>
    </row>
    <row r="306" spans="2:12" x14ac:dyDescent="0.25">
      <c r="B306" s="2">
        <v>302</v>
      </c>
      <c r="C306" s="3">
        <v>0.66249999999999998</v>
      </c>
      <c r="F306" s="2">
        <v>302</v>
      </c>
      <c r="G306" s="3">
        <v>0.66249999999999998</v>
      </c>
      <c r="I306" t="b">
        <f t="shared" si="10"/>
        <v>1</v>
      </c>
      <c r="K306">
        <v>0.66249999999999998</v>
      </c>
      <c r="L306" s="3" t="b">
        <f t="shared" si="11"/>
        <v>1</v>
      </c>
    </row>
    <row r="307" spans="2:12" x14ac:dyDescent="0.25">
      <c r="B307" s="2">
        <v>303</v>
      </c>
      <c r="C307" s="3">
        <v>0.66249999999999998</v>
      </c>
      <c r="F307" s="2">
        <v>303</v>
      </c>
      <c r="G307" s="3">
        <v>0.66249999999999998</v>
      </c>
      <c r="I307" t="b">
        <f t="shared" si="10"/>
        <v>1</v>
      </c>
      <c r="K307">
        <v>0.66249999999999998</v>
      </c>
      <c r="L307" s="3" t="b">
        <f t="shared" si="11"/>
        <v>1</v>
      </c>
    </row>
    <row r="308" spans="2:12" x14ac:dyDescent="0.25">
      <c r="B308" s="2">
        <v>304</v>
      </c>
      <c r="C308" s="3">
        <v>0.66249999999999998</v>
      </c>
      <c r="F308" s="2">
        <v>304</v>
      </c>
      <c r="G308" s="3">
        <v>0.66249999999999998</v>
      </c>
      <c r="I308" t="b">
        <f t="shared" si="10"/>
        <v>1</v>
      </c>
      <c r="K308">
        <v>0.66249999999999998</v>
      </c>
      <c r="L308" s="3" t="b">
        <f t="shared" si="11"/>
        <v>1</v>
      </c>
    </row>
    <row r="309" spans="2:12" x14ac:dyDescent="0.25">
      <c r="B309" s="2">
        <v>305</v>
      </c>
      <c r="C309" s="3">
        <v>0.66249999999999998</v>
      </c>
      <c r="F309" s="2">
        <v>305</v>
      </c>
      <c r="G309" s="3">
        <v>0.66249999999999998</v>
      </c>
      <c r="I309" t="b">
        <f t="shared" si="10"/>
        <v>1</v>
      </c>
      <c r="K309">
        <v>0.66249999999999998</v>
      </c>
      <c r="L309" s="3" t="b">
        <f t="shared" si="11"/>
        <v>1</v>
      </c>
    </row>
    <row r="310" spans="2:12" x14ac:dyDescent="0.25">
      <c r="B310" s="2">
        <v>306</v>
      </c>
      <c r="C310" s="3">
        <v>0.66249999999999998</v>
      </c>
      <c r="F310" s="2">
        <v>306</v>
      </c>
      <c r="G310" s="3">
        <v>0.66249999999999998</v>
      </c>
      <c r="I310" t="b">
        <f t="shared" si="10"/>
        <v>1</v>
      </c>
      <c r="K310">
        <v>0.66249999999999998</v>
      </c>
      <c r="L310" s="3" t="b">
        <f t="shared" si="11"/>
        <v>1</v>
      </c>
    </row>
    <row r="311" spans="2:12" x14ac:dyDescent="0.25">
      <c r="B311" s="2">
        <v>307</v>
      </c>
      <c r="C311" s="3">
        <v>0.66249999999999998</v>
      </c>
      <c r="F311" s="2">
        <v>307</v>
      </c>
      <c r="G311" s="3">
        <v>0.66249999999999998</v>
      </c>
      <c r="I311" t="b">
        <f t="shared" si="10"/>
        <v>1</v>
      </c>
      <c r="K311">
        <v>0.66249999999999998</v>
      </c>
      <c r="L311" s="3" t="b">
        <f t="shared" si="11"/>
        <v>1</v>
      </c>
    </row>
    <row r="312" spans="2:12" x14ac:dyDescent="0.25">
      <c r="B312" s="2">
        <v>308</v>
      </c>
      <c r="C312" s="3">
        <v>0.66249999999999998</v>
      </c>
      <c r="F312" s="2">
        <v>308</v>
      </c>
      <c r="G312" s="3">
        <v>0.66249999999999998</v>
      </c>
      <c r="I312" t="b">
        <f t="shared" si="10"/>
        <v>1</v>
      </c>
      <c r="K312">
        <v>0.66249999999999998</v>
      </c>
      <c r="L312" s="3" t="b">
        <f t="shared" si="11"/>
        <v>1</v>
      </c>
    </row>
    <row r="313" spans="2:12" x14ac:dyDescent="0.25">
      <c r="B313" s="2">
        <v>309</v>
      </c>
      <c r="C313" s="3">
        <v>0.66249999999999998</v>
      </c>
      <c r="F313" s="2">
        <v>309</v>
      </c>
      <c r="G313" s="3">
        <v>0.66249999999999998</v>
      </c>
      <c r="I313" t="b">
        <f t="shared" si="10"/>
        <v>1</v>
      </c>
      <c r="K313">
        <v>0.66249999999999998</v>
      </c>
      <c r="L313" s="3" t="b">
        <f t="shared" si="11"/>
        <v>1</v>
      </c>
    </row>
    <row r="314" spans="2:12" x14ac:dyDescent="0.25">
      <c r="B314" s="2">
        <v>310</v>
      </c>
      <c r="C314" s="3">
        <v>0.66249999999999998</v>
      </c>
      <c r="F314" s="2">
        <v>310</v>
      </c>
      <c r="G314" s="3">
        <v>0.66249999999999998</v>
      </c>
      <c r="I314" t="b">
        <f t="shared" si="10"/>
        <v>1</v>
      </c>
      <c r="K314">
        <v>0.66249999999999998</v>
      </c>
      <c r="L314" s="3" t="b">
        <f t="shared" si="11"/>
        <v>1</v>
      </c>
    </row>
    <row r="315" spans="2:12" x14ac:dyDescent="0.25">
      <c r="B315" s="2">
        <v>311</v>
      </c>
      <c r="C315" s="3">
        <v>0.66249999999999998</v>
      </c>
      <c r="F315" s="2">
        <v>311</v>
      </c>
      <c r="G315" s="3">
        <v>0.66249999999999998</v>
      </c>
      <c r="I315" t="b">
        <f t="shared" si="10"/>
        <v>1</v>
      </c>
      <c r="K315">
        <v>0.66249999999999998</v>
      </c>
      <c r="L315" s="3" t="b">
        <f t="shared" si="11"/>
        <v>1</v>
      </c>
    </row>
    <row r="316" spans="2:12" x14ac:dyDescent="0.25">
      <c r="B316" s="2">
        <v>312</v>
      </c>
      <c r="C316" s="3">
        <v>0.66249999999999998</v>
      </c>
      <c r="F316" s="2">
        <v>312</v>
      </c>
      <c r="G316" s="3">
        <v>0.66249999999999998</v>
      </c>
      <c r="I316" t="b">
        <f t="shared" si="10"/>
        <v>1</v>
      </c>
      <c r="K316">
        <v>0.66249999999999998</v>
      </c>
      <c r="L316" s="3" t="b">
        <f t="shared" si="11"/>
        <v>1</v>
      </c>
    </row>
    <row r="317" spans="2:12" x14ac:dyDescent="0.25">
      <c r="B317" s="2">
        <v>313</v>
      </c>
      <c r="C317" s="3">
        <v>0.66249999999999998</v>
      </c>
      <c r="F317" s="2">
        <v>313</v>
      </c>
      <c r="G317" s="3">
        <v>0.66249999999999998</v>
      </c>
      <c r="I317" t="b">
        <f t="shared" si="10"/>
        <v>1</v>
      </c>
      <c r="K317">
        <v>0.66249999999999998</v>
      </c>
      <c r="L317" s="3" t="b">
        <f t="shared" si="11"/>
        <v>1</v>
      </c>
    </row>
    <row r="318" spans="2:12" x14ac:dyDescent="0.25">
      <c r="B318" s="2">
        <v>314</v>
      </c>
      <c r="C318" s="3">
        <v>0.66249999999999998</v>
      </c>
      <c r="F318" s="2">
        <v>314</v>
      </c>
      <c r="G318" s="3">
        <v>0.66249999999999998</v>
      </c>
      <c r="I318" t="b">
        <f t="shared" si="10"/>
        <v>1</v>
      </c>
      <c r="K318">
        <v>0.66249999999999998</v>
      </c>
      <c r="L318" s="3" t="b">
        <f t="shared" si="11"/>
        <v>1</v>
      </c>
    </row>
    <row r="319" spans="2:12" x14ac:dyDescent="0.25">
      <c r="B319" s="2">
        <v>315</v>
      </c>
      <c r="C319" s="3">
        <v>0.66249999999999998</v>
      </c>
      <c r="F319" s="2">
        <v>315</v>
      </c>
      <c r="G319" s="3">
        <v>0.66249999999999998</v>
      </c>
      <c r="I319" t="b">
        <f t="shared" si="10"/>
        <v>1</v>
      </c>
      <c r="K319">
        <v>0.66249999999999998</v>
      </c>
      <c r="L319" s="3" t="b">
        <f t="shared" si="11"/>
        <v>1</v>
      </c>
    </row>
    <row r="320" spans="2:12" x14ac:dyDescent="0.25">
      <c r="B320" s="2">
        <v>316</v>
      </c>
      <c r="C320" s="3">
        <v>0.66249999999999998</v>
      </c>
      <c r="F320" s="2">
        <v>316</v>
      </c>
      <c r="G320" s="3">
        <v>0.66249999999999998</v>
      </c>
      <c r="I320" t="b">
        <f t="shared" si="10"/>
        <v>1</v>
      </c>
      <c r="K320">
        <v>0.66249999999999998</v>
      </c>
      <c r="L320" s="3" t="b">
        <f t="shared" si="11"/>
        <v>1</v>
      </c>
    </row>
    <row r="321" spans="2:12" x14ac:dyDescent="0.25">
      <c r="B321" s="2">
        <v>317</v>
      </c>
      <c r="C321" s="3">
        <v>0.66249999999999998</v>
      </c>
      <c r="F321" s="2">
        <v>317</v>
      </c>
      <c r="G321" s="3">
        <v>0.66249999999999998</v>
      </c>
      <c r="I321" t="b">
        <f t="shared" si="10"/>
        <v>1</v>
      </c>
      <c r="K321">
        <v>0.66249999999999998</v>
      </c>
      <c r="L321" s="3" t="b">
        <f t="shared" si="11"/>
        <v>1</v>
      </c>
    </row>
    <row r="322" spans="2:12" x14ac:dyDescent="0.25">
      <c r="B322" s="2">
        <v>318</v>
      </c>
      <c r="C322" s="3">
        <v>0.66249999999999998</v>
      </c>
      <c r="F322" s="2">
        <v>318</v>
      </c>
      <c r="G322" s="3">
        <v>0.66249999999999998</v>
      </c>
      <c r="I322" t="b">
        <f t="shared" si="10"/>
        <v>1</v>
      </c>
      <c r="K322">
        <v>0.66249999999999998</v>
      </c>
      <c r="L322" s="3" t="b">
        <f t="shared" si="11"/>
        <v>1</v>
      </c>
    </row>
    <row r="323" spans="2:12" x14ac:dyDescent="0.25">
      <c r="B323" s="2">
        <v>319</v>
      </c>
      <c r="C323" s="3">
        <v>0.66249999999999998</v>
      </c>
      <c r="F323" s="2">
        <v>319</v>
      </c>
      <c r="G323" s="3">
        <v>0.66249999999999998</v>
      </c>
      <c r="I323" t="b">
        <f t="shared" si="10"/>
        <v>1</v>
      </c>
      <c r="K323">
        <v>0.66249999999999998</v>
      </c>
      <c r="L323" s="3" t="b">
        <f t="shared" si="11"/>
        <v>1</v>
      </c>
    </row>
    <row r="324" spans="2:12" x14ac:dyDescent="0.25">
      <c r="B324" s="2">
        <v>320</v>
      </c>
      <c r="C324" s="3">
        <v>0.66249999999999998</v>
      </c>
      <c r="F324" s="2">
        <v>320</v>
      </c>
      <c r="G324" s="3">
        <v>0.66249999999999998</v>
      </c>
      <c r="I324" t="b">
        <f t="shared" si="10"/>
        <v>1</v>
      </c>
      <c r="K324">
        <v>0.66249999999999998</v>
      </c>
      <c r="L324" s="3" t="b">
        <f t="shared" si="11"/>
        <v>1</v>
      </c>
    </row>
    <row r="325" spans="2:12" x14ac:dyDescent="0.25">
      <c r="B325" s="2">
        <v>321</v>
      </c>
      <c r="C325" s="3">
        <v>0.66249999999999998</v>
      </c>
      <c r="F325" s="2">
        <v>321</v>
      </c>
      <c r="G325" s="3">
        <v>0.66249999999999998</v>
      </c>
      <c r="I325" t="b">
        <f t="shared" si="10"/>
        <v>1</v>
      </c>
      <c r="K325">
        <v>0.66249999999999998</v>
      </c>
      <c r="L325" s="3" t="b">
        <f t="shared" si="11"/>
        <v>1</v>
      </c>
    </row>
    <row r="326" spans="2:12" x14ac:dyDescent="0.25">
      <c r="B326" s="2">
        <v>322</v>
      </c>
      <c r="C326" s="3">
        <v>0.66249999999999998</v>
      </c>
      <c r="F326" s="2">
        <v>322</v>
      </c>
      <c r="G326" s="3">
        <v>0.66249999999999998</v>
      </c>
      <c r="I326" t="b">
        <f t="shared" ref="I326:I370" si="12">+G326=C326</f>
        <v>1</v>
      </c>
      <c r="K326">
        <v>0.66249999999999998</v>
      </c>
      <c r="L326" s="3" t="b">
        <f t="shared" ref="L326:L370" si="13">+K326=C326</f>
        <v>1</v>
      </c>
    </row>
    <row r="327" spans="2:12" x14ac:dyDescent="0.25">
      <c r="B327" s="2">
        <v>323</v>
      </c>
      <c r="C327" s="3">
        <v>0.66249999999999998</v>
      </c>
      <c r="F327" s="2">
        <v>323</v>
      </c>
      <c r="G327" s="3">
        <v>0.66249999999999998</v>
      </c>
      <c r="I327" t="b">
        <f t="shared" si="12"/>
        <v>1</v>
      </c>
      <c r="K327">
        <v>0.66249999999999998</v>
      </c>
      <c r="L327" s="3" t="b">
        <f t="shared" si="13"/>
        <v>1</v>
      </c>
    </row>
    <row r="328" spans="2:12" x14ac:dyDescent="0.25">
      <c r="B328" s="2">
        <v>324</v>
      </c>
      <c r="C328" s="3">
        <v>0.66249999999999998</v>
      </c>
      <c r="F328" s="2">
        <v>324</v>
      </c>
      <c r="G328" s="3">
        <v>0.66249999999999998</v>
      </c>
      <c r="I328" t="b">
        <f t="shared" si="12"/>
        <v>1</v>
      </c>
      <c r="K328">
        <v>0.66249999999999998</v>
      </c>
      <c r="L328" s="3" t="b">
        <f t="shared" si="13"/>
        <v>1</v>
      </c>
    </row>
    <row r="329" spans="2:12" x14ac:dyDescent="0.25">
      <c r="B329" s="2">
        <v>325</v>
      </c>
      <c r="C329" s="3">
        <v>0.66249999999999998</v>
      </c>
      <c r="F329" s="2">
        <v>325</v>
      </c>
      <c r="G329" s="3">
        <v>0.66249999999999998</v>
      </c>
      <c r="I329" t="b">
        <f t="shared" si="12"/>
        <v>1</v>
      </c>
      <c r="K329">
        <v>0.66249999999999998</v>
      </c>
      <c r="L329" s="3" t="b">
        <f t="shared" si="13"/>
        <v>1</v>
      </c>
    </row>
    <row r="330" spans="2:12" x14ac:dyDescent="0.25">
      <c r="B330" s="2">
        <v>326</v>
      </c>
      <c r="C330" s="3">
        <v>0.66249999999999998</v>
      </c>
      <c r="F330" s="2">
        <v>326</v>
      </c>
      <c r="G330" s="3">
        <v>0.66249999999999998</v>
      </c>
      <c r="I330" t="b">
        <f t="shared" si="12"/>
        <v>1</v>
      </c>
      <c r="K330">
        <v>0.66249999999999998</v>
      </c>
      <c r="L330" s="3" t="b">
        <f t="shared" si="13"/>
        <v>1</v>
      </c>
    </row>
    <row r="331" spans="2:12" x14ac:dyDescent="0.25">
      <c r="B331" s="2">
        <v>327</v>
      </c>
      <c r="C331" s="3">
        <v>0.66249999999999998</v>
      </c>
      <c r="F331" s="2">
        <v>327</v>
      </c>
      <c r="G331" s="3">
        <v>0.66249999999999998</v>
      </c>
      <c r="I331" t="b">
        <f t="shared" si="12"/>
        <v>1</v>
      </c>
      <c r="K331">
        <v>0.66249999999999998</v>
      </c>
      <c r="L331" s="3" t="b">
        <f t="shared" si="13"/>
        <v>1</v>
      </c>
    </row>
    <row r="332" spans="2:12" x14ac:dyDescent="0.25">
      <c r="B332" s="2">
        <v>328</v>
      </c>
      <c r="C332" s="3">
        <v>0.66249999999999998</v>
      </c>
      <c r="F332" s="2">
        <v>328</v>
      </c>
      <c r="G332" s="3">
        <v>0.66249999999999998</v>
      </c>
      <c r="I332" t="b">
        <f t="shared" si="12"/>
        <v>1</v>
      </c>
      <c r="K332">
        <v>0.66249999999999998</v>
      </c>
      <c r="L332" s="3" t="b">
        <f t="shared" si="13"/>
        <v>1</v>
      </c>
    </row>
    <row r="333" spans="2:12" x14ac:dyDescent="0.25">
      <c r="B333" s="2">
        <v>329</v>
      </c>
      <c r="C333" s="3">
        <v>0.66249999999999998</v>
      </c>
      <c r="F333" s="2">
        <v>329</v>
      </c>
      <c r="G333" s="3">
        <v>0.66249999999999998</v>
      </c>
      <c r="I333" t="b">
        <f t="shared" si="12"/>
        <v>1</v>
      </c>
      <c r="K333">
        <v>0.66249999999999998</v>
      </c>
      <c r="L333" s="3" t="b">
        <f t="shared" si="13"/>
        <v>1</v>
      </c>
    </row>
    <row r="334" spans="2:12" x14ac:dyDescent="0.25">
      <c r="B334" s="2">
        <v>330</v>
      </c>
      <c r="C334" s="3">
        <v>0.6875</v>
      </c>
      <c r="F334" s="2">
        <v>330</v>
      </c>
      <c r="G334" s="3">
        <v>0.6875</v>
      </c>
      <c r="I334" t="b">
        <f t="shared" si="12"/>
        <v>1</v>
      </c>
      <c r="K334">
        <v>0.6875</v>
      </c>
      <c r="L334" s="3" t="b">
        <f t="shared" si="13"/>
        <v>1</v>
      </c>
    </row>
    <row r="335" spans="2:12" x14ac:dyDescent="0.25">
      <c r="B335" s="2">
        <v>331</v>
      </c>
      <c r="C335" s="3">
        <v>0.6875</v>
      </c>
      <c r="F335" s="2">
        <v>331</v>
      </c>
      <c r="G335" s="3">
        <v>0.6875</v>
      </c>
      <c r="I335" t="b">
        <f t="shared" si="12"/>
        <v>1</v>
      </c>
      <c r="K335">
        <v>0.6875</v>
      </c>
      <c r="L335" s="3" t="b">
        <f t="shared" si="13"/>
        <v>1</v>
      </c>
    </row>
    <row r="336" spans="2:12" x14ac:dyDescent="0.25">
      <c r="B336" s="2">
        <v>332</v>
      </c>
      <c r="C336" s="3">
        <v>0.6875</v>
      </c>
      <c r="F336" s="2">
        <v>332</v>
      </c>
      <c r="G336" s="3">
        <v>0.6875</v>
      </c>
      <c r="I336" t="b">
        <f t="shared" si="12"/>
        <v>1</v>
      </c>
      <c r="K336">
        <v>0.6875</v>
      </c>
      <c r="L336" s="3" t="b">
        <f t="shared" si="13"/>
        <v>1</v>
      </c>
    </row>
    <row r="337" spans="2:12" x14ac:dyDescent="0.25">
      <c r="B337" s="2">
        <v>333</v>
      </c>
      <c r="C337" s="3">
        <v>0.6875</v>
      </c>
      <c r="F337" s="2">
        <v>333</v>
      </c>
      <c r="G337" s="3">
        <v>0.6875</v>
      </c>
      <c r="I337" t="b">
        <f t="shared" si="12"/>
        <v>1</v>
      </c>
      <c r="K337">
        <v>0.6875</v>
      </c>
      <c r="L337" s="3" t="b">
        <f t="shared" si="13"/>
        <v>1</v>
      </c>
    </row>
    <row r="338" spans="2:12" x14ac:dyDescent="0.25">
      <c r="B338" s="2">
        <v>334</v>
      </c>
      <c r="C338" s="3">
        <v>0.6875</v>
      </c>
      <c r="F338" s="2">
        <v>334</v>
      </c>
      <c r="G338" s="3">
        <v>0.6875</v>
      </c>
      <c r="I338" t="b">
        <f t="shared" si="12"/>
        <v>1</v>
      </c>
      <c r="K338">
        <v>0.6875</v>
      </c>
      <c r="L338" s="3" t="b">
        <f t="shared" si="13"/>
        <v>1</v>
      </c>
    </row>
    <row r="339" spans="2:12" x14ac:dyDescent="0.25">
      <c r="B339" s="2">
        <v>335</v>
      </c>
      <c r="C339" s="3">
        <v>0.6875</v>
      </c>
      <c r="F339" s="2">
        <v>335</v>
      </c>
      <c r="G339" s="3">
        <v>0.6875</v>
      </c>
      <c r="I339" t="b">
        <f t="shared" si="12"/>
        <v>1</v>
      </c>
      <c r="K339">
        <v>0.6875</v>
      </c>
      <c r="L339" s="3" t="b">
        <f t="shared" si="13"/>
        <v>1</v>
      </c>
    </row>
    <row r="340" spans="2:12" x14ac:dyDescent="0.25">
      <c r="B340" s="2">
        <v>336</v>
      </c>
      <c r="C340" s="3">
        <v>0.6875</v>
      </c>
      <c r="F340" s="2">
        <v>336</v>
      </c>
      <c r="G340" s="3">
        <v>0.6875</v>
      </c>
      <c r="I340" t="b">
        <f t="shared" si="12"/>
        <v>1</v>
      </c>
      <c r="K340">
        <v>0.6875</v>
      </c>
      <c r="L340" s="3" t="b">
        <f t="shared" si="13"/>
        <v>1</v>
      </c>
    </row>
    <row r="341" spans="2:12" x14ac:dyDescent="0.25">
      <c r="B341" s="2">
        <v>337</v>
      </c>
      <c r="C341" s="3">
        <v>0.6875</v>
      </c>
      <c r="F341" s="2">
        <v>337</v>
      </c>
      <c r="G341" s="3">
        <v>0.6875</v>
      </c>
      <c r="I341" t="b">
        <f t="shared" si="12"/>
        <v>1</v>
      </c>
      <c r="K341">
        <v>0.6875</v>
      </c>
      <c r="L341" s="3" t="b">
        <f t="shared" si="13"/>
        <v>1</v>
      </c>
    </row>
    <row r="342" spans="2:12" x14ac:dyDescent="0.25">
      <c r="B342" s="2">
        <v>338</v>
      </c>
      <c r="C342" s="3">
        <v>0.6875</v>
      </c>
      <c r="F342" s="2">
        <v>338</v>
      </c>
      <c r="G342" s="3">
        <v>0.6875</v>
      </c>
      <c r="I342" t="b">
        <f t="shared" si="12"/>
        <v>1</v>
      </c>
      <c r="K342">
        <v>0.6875</v>
      </c>
      <c r="L342" s="3" t="b">
        <f t="shared" si="13"/>
        <v>1</v>
      </c>
    </row>
    <row r="343" spans="2:12" x14ac:dyDescent="0.25">
      <c r="B343" s="2">
        <v>339</v>
      </c>
      <c r="C343" s="3">
        <v>0.6875</v>
      </c>
      <c r="F343" s="2">
        <v>339</v>
      </c>
      <c r="G343" s="3">
        <v>0.6875</v>
      </c>
      <c r="I343" t="b">
        <f t="shared" si="12"/>
        <v>1</v>
      </c>
      <c r="K343">
        <v>0.6875</v>
      </c>
      <c r="L343" s="3" t="b">
        <f t="shared" si="13"/>
        <v>1</v>
      </c>
    </row>
    <row r="344" spans="2:12" x14ac:dyDescent="0.25">
      <c r="B344" s="2">
        <v>340</v>
      </c>
      <c r="C344" s="3">
        <v>0.6875</v>
      </c>
      <c r="F344" s="2">
        <v>340</v>
      </c>
      <c r="G344" s="3">
        <v>0.6875</v>
      </c>
      <c r="I344" t="b">
        <f t="shared" si="12"/>
        <v>1</v>
      </c>
      <c r="K344">
        <v>0.6875</v>
      </c>
      <c r="L344" s="3" t="b">
        <f t="shared" si="13"/>
        <v>1</v>
      </c>
    </row>
    <row r="345" spans="2:12" x14ac:dyDescent="0.25">
      <c r="B345" s="2">
        <v>341</v>
      </c>
      <c r="C345" s="3">
        <v>0.6875</v>
      </c>
      <c r="F345" s="2">
        <v>341</v>
      </c>
      <c r="G345" s="3">
        <v>0.6875</v>
      </c>
      <c r="I345" t="b">
        <f t="shared" si="12"/>
        <v>1</v>
      </c>
      <c r="K345">
        <v>0.6875</v>
      </c>
      <c r="L345" s="3" t="b">
        <f t="shared" si="13"/>
        <v>1</v>
      </c>
    </row>
    <row r="346" spans="2:12" x14ac:dyDescent="0.25">
      <c r="B346" s="2">
        <v>342</v>
      </c>
      <c r="C346" s="3">
        <v>0.6875</v>
      </c>
      <c r="F346" s="2">
        <v>342</v>
      </c>
      <c r="G346" s="3">
        <v>0.6875</v>
      </c>
      <c r="I346" t="b">
        <f t="shared" si="12"/>
        <v>1</v>
      </c>
      <c r="K346">
        <v>0.6875</v>
      </c>
      <c r="L346" s="3" t="b">
        <f t="shared" si="13"/>
        <v>1</v>
      </c>
    </row>
    <row r="347" spans="2:12" x14ac:dyDescent="0.25">
      <c r="B347" s="2">
        <v>343</v>
      </c>
      <c r="C347" s="3">
        <v>0.6875</v>
      </c>
      <c r="F347" s="2">
        <v>343</v>
      </c>
      <c r="G347" s="3">
        <v>0.6875</v>
      </c>
      <c r="I347" t="b">
        <f t="shared" si="12"/>
        <v>1</v>
      </c>
      <c r="K347">
        <v>0.6875</v>
      </c>
      <c r="L347" s="3" t="b">
        <f t="shared" si="13"/>
        <v>1</v>
      </c>
    </row>
    <row r="348" spans="2:12" x14ac:dyDescent="0.25">
      <c r="B348" s="2">
        <v>344</v>
      </c>
      <c r="C348" s="3">
        <v>0.6875</v>
      </c>
      <c r="F348" s="2">
        <v>344</v>
      </c>
      <c r="G348" s="3">
        <v>0.6875</v>
      </c>
      <c r="I348" t="b">
        <f t="shared" si="12"/>
        <v>1</v>
      </c>
      <c r="K348">
        <v>0.6875</v>
      </c>
      <c r="L348" s="3" t="b">
        <f t="shared" si="13"/>
        <v>1</v>
      </c>
    </row>
    <row r="349" spans="2:12" x14ac:dyDescent="0.25">
      <c r="B349" s="2">
        <v>345</v>
      </c>
      <c r="C349" s="3">
        <v>0.6875</v>
      </c>
      <c r="F349" s="2">
        <v>345</v>
      </c>
      <c r="G349" s="3">
        <v>0.6875</v>
      </c>
      <c r="I349" t="b">
        <f t="shared" si="12"/>
        <v>1</v>
      </c>
      <c r="K349">
        <v>0.6875</v>
      </c>
      <c r="L349" s="3" t="b">
        <f t="shared" si="13"/>
        <v>1</v>
      </c>
    </row>
    <row r="350" spans="2:12" x14ac:dyDescent="0.25">
      <c r="B350" s="2">
        <v>346</v>
      </c>
      <c r="C350" s="3">
        <v>0.6875</v>
      </c>
      <c r="F350" s="2">
        <v>346</v>
      </c>
      <c r="G350" s="3">
        <v>0.6875</v>
      </c>
      <c r="I350" t="b">
        <f t="shared" si="12"/>
        <v>1</v>
      </c>
      <c r="K350">
        <v>0.6875</v>
      </c>
      <c r="L350" s="3" t="b">
        <f t="shared" si="13"/>
        <v>1</v>
      </c>
    </row>
    <row r="351" spans="2:12" x14ac:dyDescent="0.25">
      <c r="B351" s="2">
        <v>347</v>
      </c>
      <c r="C351" s="3">
        <v>0.6875</v>
      </c>
      <c r="F351" s="2">
        <v>347</v>
      </c>
      <c r="G351" s="3">
        <v>0.6875</v>
      </c>
      <c r="I351" t="b">
        <f t="shared" si="12"/>
        <v>1</v>
      </c>
      <c r="K351">
        <v>0.6875</v>
      </c>
      <c r="L351" s="3" t="b">
        <f t="shared" si="13"/>
        <v>1</v>
      </c>
    </row>
    <row r="352" spans="2:12" x14ac:dyDescent="0.25">
      <c r="B352" s="2">
        <v>348</v>
      </c>
      <c r="C352" s="3">
        <v>0.6875</v>
      </c>
      <c r="F352" s="2">
        <v>348</v>
      </c>
      <c r="G352" s="3">
        <v>0.6875</v>
      </c>
      <c r="I352" t="b">
        <f t="shared" si="12"/>
        <v>1</v>
      </c>
      <c r="K352">
        <v>0.6875</v>
      </c>
      <c r="L352" s="3" t="b">
        <f t="shared" si="13"/>
        <v>1</v>
      </c>
    </row>
    <row r="353" spans="2:12" x14ac:dyDescent="0.25">
      <c r="B353" s="2">
        <v>349</v>
      </c>
      <c r="C353" s="3">
        <v>0.6875</v>
      </c>
      <c r="F353" s="2">
        <v>349</v>
      </c>
      <c r="G353" s="3">
        <v>0.6875</v>
      </c>
      <c r="I353" t="b">
        <f t="shared" si="12"/>
        <v>1</v>
      </c>
      <c r="K353">
        <v>0.6875</v>
      </c>
      <c r="L353" s="3" t="b">
        <f t="shared" si="13"/>
        <v>1</v>
      </c>
    </row>
    <row r="354" spans="2:12" x14ac:dyDescent="0.25">
      <c r="B354" s="2">
        <v>350</v>
      </c>
      <c r="C354" s="3">
        <v>0.6875</v>
      </c>
      <c r="F354" s="2">
        <v>350</v>
      </c>
      <c r="G354" s="3">
        <v>0.6875</v>
      </c>
      <c r="I354" t="b">
        <f t="shared" si="12"/>
        <v>1</v>
      </c>
      <c r="K354">
        <v>0.6875</v>
      </c>
      <c r="L354" s="3" t="b">
        <f t="shared" si="13"/>
        <v>1</v>
      </c>
    </row>
    <row r="355" spans="2:12" x14ac:dyDescent="0.25">
      <c r="B355" s="2">
        <v>351</v>
      </c>
      <c r="C355" s="3">
        <v>0.6875</v>
      </c>
      <c r="F355" s="2">
        <v>351</v>
      </c>
      <c r="G355" s="3">
        <v>0.6875</v>
      </c>
      <c r="I355" t="b">
        <f t="shared" si="12"/>
        <v>1</v>
      </c>
      <c r="K355">
        <v>0.6875</v>
      </c>
      <c r="L355" s="3" t="b">
        <f t="shared" si="13"/>
        <v>1</v>
      </c>
    </row>
    <row r="356" spans="2:12" x14ac:dyDescent="0.25">
      <c r="B356" s="2">
        <v>352</v>
      </c>
      <c r="C356" s="3">
        <v>0.6875</v>
      </c>
      <c r="F356" s="2">
        <v>352</v>
      </c>
      <c r="G356" s="3">
        <v>0.6875</v>
      </c>
      <c r="I356" t="b">
        <f t="shared" si="12"/>
        <v>1</v>
      </c>
      <c r="K356">
        <v>0.6875</v>
      </c>
      <c r="L356" s="3" t="b">
        <f t="shared" si="13"/>
        <v>1</v>
      </c>
    </row>
    <row r="357" spans="2:12" x14ac:dyDescent="0.25">
      <c r="B357" s="2">
        <v>353</v>
      </c>
      <c r="C357" s="3">
        <v>0.6875</v>
      </c>
      <c r="F357" s="2">
        <v>353</v>
      </c>
      <c r="G357" s="3">
        <v>0.6875</v>
      </c>
      <c r="I357" t="b">
        <f t="shared" si="12"/>
        <v>1</v>
      </c>
      <c r="K357">
        <v>0.6875</v>
      </c>
      <c r="L357" s="3" t="b">
        <f t="shared" si="13"/>
        <v>1</v>
      </c>
    </row>
    <row r="358" spans="2:12" x14ac:dyDescent="0.25">
      <c r="B358" s="2">
        <v>354</v>
      </c>
      <c r="C358" s="3">
        <v>0.6875</v>
      </c>
      <c r="F358" s="2">
        <v>354</v>
      </c>
      <c r="G358" s="3">
        <v>0.6875</v>
      </c>
      <c r="I358" t="b">
        <f t="shared" si="12"/>
        <v>1</v>
      </c>
      <c r="K358">
        <v>0.6875</v>
      </c>
      <c r="L358" s="3" t="b">
        <f t="shared" si="13"/>
        <v>1</v>
      </c>
    </row>
    <row r="359" spans="2:12" x14ac:dyDescent="0.25">
      <c r="B359" s="2">
        <v>355</v>
      </c>
      <c r="C359" s="3">
        <v>0.6875</v>
      </c>
      <c r="F359" s="2">
        <v>355</v>
      </c>
      <c r="G359" s="3">
        <v>0.6875</v>
      </c>
      <c r="I359" t="b">
        <f t="shared" si="12"/>
        <v>1</v>
      </c>
      <c r="K359">
        <v>0.6875</v>
      </c>
      <c r="L359" s="3" t="b">
        <f t="shared" si="13"/>
        <v>1</v>
      </c>
    </row>
    <row r="360" spans="2:12" x14ac:dyDescent="0.25">
      <c r="B360" s="2">
        <v>356</v>
      </c>
      <c r="C360" s="3">
        <v>0.6875</v>
      </c>
      <c r="F360" s="2">
        <v>356</v>
      </c>
      <c r="G360" s="3">
        <v>0.6875</v>
      </c>
      <c r="I360" t="b">
        <f t="shared" si="12"/>
        <v>1</v>
      </c>
      <c r="K360">
        <v>0.6875</v>
      </c>
      <c r="L360" s="3" t="b">
        <f t="shared" si="13"/>
        <v>1</v>
      </c>
    </row>
    <row r="361" spans="2:12" x14ac:dyDescent="0.25">
      <c r="B361" s="2">
        <v>357</v>
      </c>
      <c r="C361" s="3">
        <v>0.6875</v>
      </c>
      <c r="F361" s="2">
        <v>357</v>
      </c>
      <c r="G361" s="3">
        <v>0.6875</v>
      </c>
      <c r="I361" t="b">
        <f t="shared" si="12"/>
        <v>1</v>
      </c>
      <c r="K361">
        <v>0.6875</v>
      </c>
      <c r="L361" s="3" t="b">
        <f t="shared" si="13"/>
        <v>1</v>
      </c>
    </row>
    <row r="362" spans="2:12" x14ac:dyDescent="0.25">
      <c r="B362" s="2">
        <v>358</v>
      </c>
      <c r="C362" s="3">
        <v>0.6875</v>
      </c>
      <c r="F362" s="2">
        <v>358</v>
      </c>
      <c r="G362" s="3">
        <v>0.6875</v>
      </c>
      <c r="I362" t="b">
        <f t="shared" si="12"/>
        <v>1</v>
      </c>
      <c r="K362">
        <v>0.6875</v>
      </c>
      <c r="L362" s="3" t="b">
        <f t="shared" si="13"/>
        <v>1</v>
      </c>
    </row>
    <row r="363" spans="2:12" x14ac:dyDescent="0.25">
      <c r="B363" s="2">
        <v>359</v>
      </c>
      <c r="C363" s="3">
        <v>0.6875</v>
      </c>
      <c r="F363" s="2">
        <v>359</v>
      </c>
      <c r="G363" s="3">
        <v>0.6875</v>
      </c>
      <c r="I363" t="b">
        <f t="shared" si="12"/>
        <v>1</v>
      </c>
      <c r="K363">
        <v>0.6875</v>
      </c>
      <c r="L363" s="3" t="b">
        <f t="shared" si="13"/>
        <v>1</v>
      </c>
    </row>
    <row r="364" spans="2:12" x14ac:dyDescent="0.25">
      <c r="B364" s="2">
        <v>360</v>
      </c>
      <c r="C364" s="135">
        <f>+G364-0.5%</f>
        <v>0.90900000000000003</v>
      </c>
      <c r="F364" s="2">
        <v>360</v>
      </c>
      <c r="G364" s="3">
        <v>0.91400000000000003</v>
      </c>
      <c r="I364" t="b">
        <f t="shared" si="12"/>
        <v>0</v>
      </c>
      <c r="K364">
        <v>0.91400000000000003</v>
      </c>
      <c r="L364" s="3" t="b">
        <f t="shared" si="13"/>
        <v>0</v>
      </c>
    </row>
    <row r="365" spans="2:12" x14ac:dyDescent="0.25">
      <c r="B365" s="2">
        <v>361</v>
      </c>
      <c r="C365" s="135">
        <f t="shared" ref="C365:C370" si="14">+G365-0.5%</f>
        <v>0.90900000000000003</v>
      </c>
      <c r="F365" s="2">
        <v>361</v>
      </c>
      <c r="G365" s="3">
        <v>0.91400000000000003</v>
      </c>
      <c r="I365" t="b">
        <f t="shared" si="12"/>
        <v>0</v>
      </c>
      <c r="K365">
        <v>0.91400000000000003</v>
      </c>
      <c r="L365" s="3" t="b">
        <f t="shared" si="13"/>
        <v>0</v>
      </c>
    </row>
    <row r="366" spans="2:12" x14ac:dyDescent="0.25">
      <c r="B366" s="2">
        <v>362</v>
      </c>
      <c r="C366" s="135">
        <f t="shared" si="14"/>
        <v>0.90900000000000003</v>
      </c>
      <c r="F366" s="2">
        <v>362</v>
      </c>
      <c r="G366" s="3">
        <v>0.91400000000000003</v>
      </c>
      <c r="I366" t="b">
        <f t="shared" si="12"/>
        <v>0</v>
      </c>
      <c r="K366">
        <v>0.91400000000000003</v>
      </c>
      <c r="L366" s="3" t="b">
        <f t="shared" si="13"/>
        <v>0</v>
      </c>
    </row>
    <row r="367" spans="2:12" x14ac:dyDescent="0.25">
      <c r="B367" s="2">
        <v>363</v>
      </c>
      <c r="C367" s="135">
        <f t="shared" si="14"/>
        <v>0.90900000000000003</v>
      </c>
      <c r="F367" s="2">
        <v>363</v>
      </c>
      <c r="G367" s="3">
        <v>0.91400000000000003</v>
      </c>
      <c r="I367" t="b">
        <f t="shared" si="12"/>
        <v>0</v>
      </c>
      <c r="K367">
        <v>0.91400000000000003</v>
      </c>
      <c r="L367" s="3" t="b">
        <f t="shared" si="13"/>
        <v>0</v>
      </c>
    </row>
    <row r="368" spans="2:12" x14ac:dyDescent="0.25">
      <c r="B368" s="2">
        <v>364</v>
      </c>
      <c r="C368" s="135">
        <f t="shared" si="14"/>
        <v>0.90900000000000003</v>
      </c>
      <c r="F368" s="2">
        <v>364</v>
      </c>
      <c r="G368" s="3">
        <v>0.91400000000000003</v>
      </c>
      <c r="I368" t="b">
        <f t="shared" si="12"/>
        <v>0</v>
      </c>
      <c r="K368">
        <v>0.91400000000000003</v>
      </c>
      <c r="L368" s="3" t="b">
        <f t="shared" si="13"/>
        <v>0</v>
      </c>
    </row>
    <row r="369" spans="2:12" x14ac:dyDescent="0.25">
      <c r="B369" s="2">
        <v>365</v>
      </c>
      <c r="C369" s="135">
        <f t="shared" si="14"/>
        <v>0.90900000000000003</v>
      </c>
      <c r="F369" s="2">
        <v>365</v>
      </c>
      <c r="G369" s="3">
        <v>0.91400000000000003</v>
      </c>
      <c r="I369" t="b">
        <f t="shared" si="12"/>
        <v>0</v>
      </c>
      <c r="K369">
        <v>0.91400000000000003</v>
      </c>
      <c r="L369" s="3" t="b">
        <f t="shared" si="13"/>
        <v>0</v>
      </c>
    </row>
    <row r="370" spans="2:12" x14ac:dyDescent="0.25">
      <c r="B370" s="2">
        <v>366</v>
      </c>
      <c r="C370" s="135">
        <f t="shared" si="14"/>
        <v>0.90900000000000003</v>
      </c>
      <c r="F370" s="2">
        <v>366</v>
      </c>
      <c r="G370" s="3">
        <v>0.91400000000000003</v>
      </c>
      <c r="I370" t="b">
        <f t="shared" si="12"/>
        <v>0</v>
      </c>
      <c r="K370">
        <v>0.91400000000000003</v>
      </c>
      <c r="L370" s="3" t="b">
        <f t="shared" si="13"/>
        <v>0</v>
      </c>
    </row>
    <row r="371" spans="2:12" x14ac:dyDescent="0.25">
      <c r="C371" s="3"/>
      <c r="G371" s="3"/>
    </row>
    <row r="372" spans="2:12" x14ac:dyDescent="0.25">
      <c r="C372" s="3"/>
      <c r="G372" s="3"/>
    </row>
    <row r="373" spans="2:12" x14ac:dyDescent="0.25">
      <c r="C373" s="3"/>
      <c r="G373" s="3"/>
    </row>
    <row r="374" spans="2:12" x14ac:dyDescent="0.25">
      <c r="C374" s="3"/>
      <c r="G374" s="3"/>
    </row>
    <row r="375" spans="2:12" x14ac:dyDescent="0.25">
      <c r="C375" s="3"/>
      <c r="G375" s="3"/>
    </row>
    <row r="376" spans="2:12" x14ac:dyDescent="0.25">
      <c r="C376" s="3"/>
      <c r="G376" s="3"/>
    </row>
    <row r="377" spans="2:12" x14ac:dyDescent="0.25">
      <c r="C377" s="3"/>
      <c r="G377" s="3"/>
    </row>
    <row r="378" spans="2:12" x14ac:dyDescent="0.25">
      <c r="C378" s="3"/>
      <c r="G378" s="3"/>
    </row>
    <row r="379" spans="2:12" x14ac:dyDescent="0.25">
      <c r="C379" s="3"/>
      <c r="G379" s="3"/>
    </row>
    <row r="380" spans="2:12" x14ac:dyDescent="0.25">
      <c r="C380" s="3"/>
      <c r="G380" s="3"/>
    </row>
    <row r="381" spans="2:12" x14ac:dyDescent="0.25">
      <c r="C381" s="3"/>
      <c r="G381" s="3"/>
    </row>
    <row r="382" spans="2:12" x14ac:dyDescent="0.25">
      <c r="C382" s="3"/>
      <c r="G382" s="3"/>
    </row>
    <row r="383" spans="2:12" x14ac:dyDescent="0.25">
      <c r="C383" s="3"/>
      <c r="G383" s="3"/>
    </row>
    <row r="384" spans="2:12" x14ac:dyDescent="0.25">
      <c r="C384" s="3"/>
      <c r="G384" s="3"/>
    </row>
    <row r="385" spans="3:7" x14ac:dyDescent="0.25">
      <c r="C385" s="3"/>
      <c r="G385" s="3"/>
    </row>
    <row r="386" spans="3:7" x14ac:dyDescent="0.25">
      <c r="C386" s="3"/>
      <c r="G386" s="3"/>
    </row>
    <row r="387" spans="3:7" x14ac:dyDescent="0.25">
      <c r="C387" s="3"/>
      <c r="G387" s="3"/>
    </row>
    <row r="388" spans="3:7" x14ac:dyDescent="0.25">
      <c r="C388" s="3"/>
      <c r="G388" s="3"/>
    </row>
    <row r="389" spans="3:7" x14ac:dyDescent="0.25">
      <c r="C389" s="3"/>
      <c r="G389" s="3"/>
    </row>
    <row r="390" spans="3:7" x14ac:dyDescent="0.25">
      <c r="C390" s="3"/>
      <c r="G390" s="3"/>
    </row>
    <row r="391" spans="3:7" x14ac:dyDescent="0.25">
      <c r="C391" s="3"/>
      <c r="G391" s="3"/>
    </row>
    <row r="392" spans="3:7" x14ac:dyDescent="0.25">
      <c r="C392" s="3"/>
      <c r="G392" s="3"/>
    </row>
    <row r="393" spans="3:7" x14ac:dyDescent="0.25">
      <c r="C393" s="3"/>
      <c r="G393" s="3"/>
    </row>
    <row r="394" spans="3:7" x14ac:dyDescent="0.25">
      <c r="C394" s="3"/>
      <c r="G394" s="3"/>
    </row>
    <row r="395" spans="3:7" x14ac:dyDescent="0.25">
      <c r="C395" s="3"/>
      <c r="G395" s="3"/>
    </row>
    <row r="396" spans="3:7" x14ac:dyDescent="0.25">
      <c r="C396" s="3"/>
      <c r="G396" s="3"/>
    </row>
    <row r="397" spans="3:7" x14ac:dyDescent="0.25">
      <c r="C397" s="3"/>
      <c r="G397" s="3"/>
    </row>
    <row r="398" spans="3:7" x14ac:dyDescent="0.25">
      <c r="C398" s="3"/>
      <c r="G398" s="3"/>
    </row>
    <row r="399" spans="3:7" x14ac:dyDescent="0.25">
      <c r="C399" s="3"/>
      <c r="G399" s="3"/>
    </row>
    <row r="400" spans="3:7" x14ac:dyDescent="0.25">
      <c r="C400" s="3"/>
      <c r="G400" s="3"/>
    </row>
    <row r="401" spans="3:7" x14ac:dyDescent="0.25">
      <c r="C401" s="3"/>
      <c r="G401" s="3"/>
    </row>
    <row r="402" spans="3:7" x14ac:dyDescent="0.25">
      <c r="C402" s="3"/>
      <c r="G402" s="3"/>
    </row>
    <row r="403" spans="3:7" x14ac:dyDescent="0.25">
      <c r="C403" s="3"/>
      <c r="G403" s="3"/>
    </row>
    <row r="404" spans="3:7" x14ac:dyDescent="0.25">
      <c r="C404" s="3"/>
      <c r="G404" s="3"/>
    </row>
    <row r="405" spans="3:7" x14ac:dyDescent="0.25">
      <c r="C405" s="3"/>
      <c r="G405" s="3"/>
    </row>
    <row r="406" spans="3:7" x14ac:dyDescent="0.25">
      <c r="C406" s="3"/>
      <c r="G406" s="3"/>
    </row>
    <row r="407" spans="3:7" x14ac:dyDescent="0.25">
      <c r="C407" s="3"/>
      <c r="G407" s="3"/>
    </row>
    <row r="408" spans="3:7" x14ac:dyDescent="0.25">
      <c r="C408" s="3"/>
      <c r="G408" s="3"/>
    </row>
    <row r="409" spans="3:7" x14ac:dyDescent="0.25">
      <c r="C409" s="3"/>
      <c r="G409" s="3"/>
    </row>
    <row r="410" spans="3:7" x14ac:dyDescent="0.25">
      <c r="C410" s="3"/>
      <c r="G410" s="3"/>
    </row>
    <row r="411" spans="3:7" x14ac:dyDescent="0.25">
      <c r="C411" s="3"/>
      <c r="G411" s="3"/>
    </row>
    <row r="412" spans="3:7" x14ac:dyDescent="0.25">
      <c r="C412" s="3"/>
      <c r="G412" s="3"/>
    </row>
    <row r="413" spans="3:7" x14ac:dyDescent="0.25">
      <c r="C413" s="3"/>
      <c r="G413" s="3"/>
    </row>
    <row r="414" spans="3:7" x14ac:dyDescent="0.25">
      <c r="C414" s="3"/>
      <c r="G414" s="3"/>
    </row>
    <row r="415" spans="3:7" x14ac:dyDescent="0.25">
      <c r="C415" s="3"/>
      <c r="G415" s="3"/>
    </row>
    <row r="416" spans="3:7" x14ac:dyDescent="0.25">
      <c r="C416" s="3"/>
      <c r="G416" s="3"/>
    </row>
    <row r="417" spans="3:7" x14ac:dyDescent="0.25">
      <c r="C417" s="3"/>
      <c r="G417" s="3"/>
    </row>
    <row r="418" spans="3:7" x14ac:dyDescent="0.25">
      <c r="C418" s="3"/>
      <c r="G418" s="3"/>
    </row>
    <row r="419" spans="3:7" x14ac:dyDescent="0.25">
      <c r="C419" s="3"/>
      <c r="G419" s="3"/>
    </row>
    <row r="420" spans="3:7" x14ac:dyDescent="0.25">
      <c r="C420" s="3"/>
      <c r="G420" s="3"/>
    </row>
    <row r="421" spans="3:7" x14ac:dyDescent="0.25">
      <c r="C421" s="3"/>
      <c r="G421" s="3"/>
    </row>
    <row r="422" spans="3:7" x14ac:dyDescent="0.25">
      <c r="C422" s="3"/>
      <c r="G422" s="3"/>
    </row>
    <row r="423" spans="3:7" x14ac:dyDescent="0.25">
      <c r="C423" s="3"/>
      <c r="G423" s="3"/>
    </row>
    <row r="424" spans="3:7" x14ac:dyDescent="0.25">
      <c r="C424" s="3"/>
      <c r="G424" s="3"/>
    </row>
    <row r="425" spans="3:7" x14ac:dyDescent="0.25">
      <c r="C425" s="3"/>
      <c r="G425" s="3"/>
    </row>
    <row r="426" spans="3:7" x14ac:dyDescent="0.25">
      <c r="C426" s="3"/>
      <c r="G426" s="3"/>
    </row>
    <row r="427" spans="3:7" x14ac:dyDescent="0.25">
      <c r="C427" s="3"/>
      <c r="G427" s="3"/>
    </row>
    <row r="428" spans="3:7" x14ac:dyDescent="0.25">
      <c r="C428" s="3"/>
      <c r="G428" s="3"/>
    </row>
    <row r="429" spans="3:7" x14ac:dyDescent="0.25">
      <c r="C429" s="3"/>
      <c r="G429" s="3"/>
    </row>
    <row r="430" spans="3:7" x14ac:dyDescent="0.25">
      <c r="C430" s="3"/>
      <c r="G430" s="3"/>
    </row>
    <row r="431" spans="3:7" x14ac:dyDescent="0.25">
      <c r="C431" s="3"/>
      <c r="G431" s="3"/>
    </row>
    <row r="432" spans="3:7" x14ac:dyDescent="0.25">
      <c r="C432" s="3"/>
      <c r="G432" s="3"/>
    </row>
    <row r="433" spans="3:7" x14ac:dyDescent="0.25">
      <c r="C433" s="3"/>
      <c r="G433" s="3"/>
    </row>
    <row r="434" spans="3:7" x14ac:dyDescent="0.25">
      <c r="C434" s="3"/>
      <c r="G434" s="3"/>
    </row>
    <row r="435" spans="3:7" x14ac:dyDescent="0.25">
      <c r="C435" s="3"/>
      <c r="G435" s="3"/>
    </row>
    <row r="436" spans="3:7" x14ac:dyDescent="0.25">
      <c r="C436" s="3"/>
      <c r="G436" s="3"/>
    </row>
    <row r="437" spans="3:7" x14ac:dyDescent="0.25">
      <c r="C437" s="3"/>
      <c r="G437" s="3"/>
    </row>
    <row r="438" spans="3:7" x14ac:dyDescent="0.25">
      <c r="C438" s="3"/>
      <c r="G438" s="3"/>
    </row>
    <row r="439" spans="3:7" x14ac:dyDescent="0.25">
      <c r="C439" s="3"/>
      <c r="G439" s="3"/>
    </row>
    <row r="440" spans="3:7" x14ac:dyDescent="0.25">
      <c r="C440" s="3"/>
      <c r="G440" s="3"/>
    </row>
    <row r="441" spans="3:7" x14ac:dyDescent="0.25">
      <c r="C441" s="3"/>
      <c r="G441" s="3"/>
    </row>
    <row r="442" spans="3:7" x14ac:dyDescent="0.25">
      <c r="C442" s="3"/>
      <c r="G442" s="3"/>
    </row>
    <row r="443" spans="3:7" x14ac:dyDescent="0.25">
      <c r="C443" s="3"/>
      <c r="G443" s="3"/>
    </row>
    <row r="444" spans="3:7" x14ac:dyDescent="0.25">
      <c r="C444" s="3"/>
      <c r="G444" s="3"/>
    </row>
    <row r="445" spans="3:7" x14ac:dyDescent="0.25">
      <c r="C445" s="3"/>
      <c r="G445" s="3"/>
    </row>
    <row r="446" spans="3:7" x14ac:dyDescent="0.25">
      <c r="C446" s="3"/>
      <c r="G446" s="3"/>
    </row>
    <row r="447" spans="3:7" x14ac:dyDescent="0.25">
      <c r="C447" s="3"/>
      <c r="G447" s="3"/>
    </row>
    <row r="448" spans="3:7" x14ac:dyDescent="0.25">
      <c r="C448" s="3"/>
      <c r="G448" s="3"/>
    </row>
    <row r="449" spans="3:7" x14ac:dyDescent="0.25">
      <c r="C449" s="3"/>
      <c r="G449" s="3"/>
    </row>
    <row r="450" spans="3:7" x14ac:dyDescent="0.25">
      <c r="C450" s="3"/>
      <c r="G450" s="3"/>
    </row>
    <row r="451" spans="3:7" x14ac:dyDescent="0.25">
      <c r="C451" s="3"/>
      <c r="G451" s="3"/>
    </row>
    <row r="452" spans="3:7" x14ac:dyDescent="0.25">
      <c r="C452" s="3"/>
      <c r="G452" s="3"/>
    </row>
    <row r="453" spans="3:7" x14ac:dyDescent="0.25">
      <c r="C453" s="3"/>
      <c r="G453" s="3"/>
    </row>
    <row r="454" spans="3:7" x14ac:dyDescent="0.25">
      <c r="C454" s="3"/>
      <c r="G454" s="3"/>
    </row>
    <row r="455" spans="3:7" x14ac:dyDescent="0.25">
      <c r="C455" s="3"/>
      <c r="G455" s="3"/>
    </row>
    <row r="456" spans="3:7" x14ac:dyDescent="0.25">
      <c r="C456" s="3"/>
      <c r="G456" s="3"/>
    </row>
    <row r="457" spans="3:7" x14ac:dyDescent="0.25">
      <c r="C457" s="3"/>
      <c r="G457" s="3"/>
    </row>
    <row r="458" spans="3:7" x14ac:dyDescent="0.25">
      <c r="C458" s="3"/>
      <c r="G458" s="3"/>
    </row>
    <row r="459" spans="3:7" x14ac:dyDescent="0.25">
      <c r="C459" s="3"/>
      <c r="G459" s="3"/>
    </row>
    <row r="460" spans="3:7" x14ac:dyDescent="0.25">
      <c r="C460" s="3"/>
      <c r="G460" s="3"/>
    </row>
    <row r="461" spans="3:7" x14ac:dyDescent="0.25">
      <c r="C461" s="3"/>
      <c r="G461" s="3"/>
    </row>
    <row r="462" spans="3:7" x14ac:dyDescent="0.25">
      <c r="C462" s="3"/>
      <c r="G462" s="3"/>
    </row>
    <row r="463" spans="3:7" x14ac:dyDescent="0.25">
      <c r="C463" s="3"/>
      <c r="G463" s="3"/>
    </row>
    <row r="464" spans="3:7" x14ac:dyDescent="0.25">
      <c r="C464" s="3"/>
      <c r="G464" s="3"/>
    </row>
    <row r="465" spans="3:7" x14ac:dyDescent="0.25">
      <c r="C465" s="3"/>
      <c r="G465" s="3"/>
    </row>
    <row r="466" spans="3:7" x14ac:dyDescent="0.25">
      <c r="C466" s="3"/>
      <c r="G466" s="3"/>
    </row>
    <row r="467" spans="3:7" x14ac:dyDescent="0.25">
      <c r="C467" s="3"/>
      <c r="G467" s="3"/>
    </row>
    <row r="468" spans="3:7" x14ac:dyDescent="0.25">
      <c r="C468" s="3"/>
      <c r="G468" s="3"/>
    </row>
    <row r="469" spans="3:7" x14ac:dyDescent="0.25">
      <c r="C469" s="3"/>
      <c r="G469" s="3"/>
    </row>
    <row r="470" spans="3:7" x14ac:dyDescent="0.25">
      <c r="C470" s="3"/>
      <c r="G470" s="3"/>
    </row>
    <row r="471" spans="3:7" x14ac:dyDescent="0.25">
      <c r="C471" s="3"/>
      <c r="G471" s="3"/>
    </row>
    <row r="472" spans="3:7" x14ac:dyDescent="0.25">
      <c r="C472" s="3"/>
      <c r="G472" s="3"/>
    </row>
    <row r="473" spans="3:7" x14ac:dyDescent="0.25">
      <c r="C473" s="3"/>
      <c r="G473" s="3"/>
    </row>
    <row r="474" spans="3:7" x14ac:dyDescent="0.25">
      <c r="C474" s="3"/>
      <c r="G474" s="3"/>
    </row>
    <row r="475" spans="3:7" x14ac:dyDescent="0.25">
      <c r="C475" s="3"/>
      <c r="G475" s="3"/>
    </row>
    <row r="476" spans="3:7" x14ac:dyDescent="0.25">
      <c r="C476" s="3"/>
      <c r="G476" s="3"/>
    </row>
    <row r="477" spans="3:7" x14ac:dyDescent="0.25">
      <c r="C477" s="3"/>
      <c r="G477" s="3"/>
    </row>
    <row r="478" spans="3:7" x14ac:dyDescent="0.25">
      <c r="C478" s="3"/>
      <c r="G478" s="3"/>
    </row>
    <row r="479" spans="3:7" x14ac:dyDescent="0.25">
      <c r="C479" s="3"/>
      <c r="G479" s="3"/>
    </row>
    <row r="480" spans="3:7" x14ac:dyDescent="0.25">
      <c r="C480" s="3"/>
      <c r="G480" s="3"/>
    </row>
    <row r="481" spans="3:7" x14ac:dyDescent="0.25">
      <c r="C481" s="3"/>
      <c r="G481" s="3"/>
    </row>
    <row r="482" spans="3:7" x14ac:dyDescent="0.25">
      <c r="C482" s="3"/>
      <c r="G482" s="3"/>
    </row>
    <row r="483" spans="3:7" x14ac:dyDescent="0.25">
      <c r="C483" s="3"/>
      <c r="G483" s="3"/>
    </row>
    <row r="484" spans="3:7" x14ac:dyDescent="0.25">
      <c r="C484" s="3"/>
      <c r="G484" s="3"/>
    </row>
    <row r="485" spans="3:7" x14ac:dyDescent="0.25">
      <c r="C485" s="3"/>
      <c r="G485" s="3"/>
    </row>
    <row r="486" spans="3:7" x14ac:dyDescent="0.25">
      <c r="C486" s="3"/>
      <c r="G486" s="3"/>
    </row>
    <row r="487" spans="3:7" x14ac:dyDescent="0.25">
      <c r="C487" s="3"/>
      <c r="G487" s="3"/>
    </row>
    <row r="488" spans="3:7" x14ac:dyDescent="0.25">
      <c r="C488" s="3"/>
      <c r="G488" s="3"/>
    </row>
    <row r="489" spans="3:7" x14ac:dyDescent="0.25">
      <c r="C489" s="3"/>
      <c r="G489" s="3"/>
    </row>
    <row r="490" spans="3:7" x14ac:dyDescent="0.25">
      <c r="C490" s="3"/>
      <c r="G490" s="3"/>
    </row>
    <row r="491" spans="3:7" x14ac:dyDescent="0.25">
      <c r="C491" s="3"/>
      <c r="G491" s="3"/>
    </row>
    <row r="492" spans="3:7" x14ac:dyDescent="0.25">
      <c r="C492" s="3"/>
      <c r="G492" s="3"/>
    </row>
    <row r="493" spans="3:7" x14ac:dyDescent="0.25">
      <c r="C493" s="3"/>
      <c r="G493" s="3"/>
    </row>
    <row r="494" spans="3:7" x14ac:dyDescent="0.25">
      <c r="C494" s="3"/>
      <c r="G494" s="3"/>
    </row>
    <row r="495" spans="3:7" x14ac:dyDescent="0.25">
      <c r="C495" s="3"/>
      <c r="G495" s="3"/>
    </row>
    <row r="496" spans="3:7" x14ac:dyDescent="0.25">
      <c r="C496" s="3"/>
      <c r="G496" s="3"/>
    </row>
    <row r="497" spans="3:7" x14ac:dyDescent="0.25">
      <c r="C497" s="3"/>
      <c r="G497" s="3"/>
    </row>
    <row r="498" spans="3:7" x14ac:dyDescent="0.25">
      <c r="C498" s="3"/>
      <c r="G498" s="3"/>
    </row>
    <row r="499" spans="3:7" x14ac:dyDescent="0.25">
      <c r="C499" s="3"/>
      <c r="G499" s="3"/>
    </row>
    <row r="500" spans="3:7" x14ac:dyDescent="0.25">
      <c r="C500" s="3"/>
      <c r="G500" s="3"/>
    </row>
    <row r="501" spans="3:7" x14ac:dyDescent="0.25">
      <c r="C501" s="3"/>
      <c r="G501" s="3"/>
    </row>
    <row r="502" spans="3:7" x14ac:dyDescent="0.25">
      <c r="C502" s="3"/>
      <c r="G502" s="3"/>
    </row>
    <row r="503" spans="3:7" x14ac:dyDescent="0.25">
      <c r="C503" s="3"/>
      <c r="G503" s="3"/>
    </row>
    <row r="504" spans="3:7" x14ac:dyDescent="0.25">
      <c r="C504" s="3"/>
      <c r="G504" s="3"/>
    </row>
    <row r="505" spans="3:7" x14ac:dyDescent="0.25">
      <c r="C505" s="3"/>
      <c r="G505" s="3"/>
    </row>
    <row r="506" spans="3:7" x14ac:dyDescent="0.25">
      <c r="C506" s="3"/>
      <c r="G506" s="3"/>
    </row>
    <row r="507" spans="3:7" x14ac:dyDescent="0.25">
      <c r="C507" s="3"/>
      <c r="G507" s="3"/>
    </row>
    <row r="508" spans="3:7" x14ac:dyDescent="0.25">
      <c r="C508" s="3"/>
      <c r="G508" s="3"/>
    </row>
    <row r="509" spans="3:7" x14ac:dyDescent="0.25">
      <c r="C509" s="3"/>
      <c r="G509" s="3"/>
    </row>
    <row r="510" spans="3:7" x14ac:dyDescent="0.25">
      <c r="C510" s="3"/>
      <c r="G510" s="3"/>
    </row>
    <row r="511" spans="3:7" x14ac:dyDescent="0.25">
      <c r="C511" s="3"/>
      <c r="G511" s="3"/>
    </row>
    <row r="512" spans="3:7" x14ac:dyDescent="0.25">
      <c r="C512" s="3"/>
      <c r="G512" s="3"/>
    </row>
    <row r="513" spans="3:7" x14ac:dyDescent="0.25">
      <c r="C513" s="3"/>
      <c r="G513" s="3"/>
    </row>
    <row r="514" spans="3:7" x14ac:dyDescent="0.25">
      <c r="C514" s="3"/>
      <c r="G514" s="3"/>
    </row>
    <row r="515" spans="3:7" x14ac:dyDescent="0.25">
      <c r="C515" s="3"/>
      <c r="G515" s="3"/>
    </row>
    <row r="516" spans="3:7" x14ac:dyDescent="0.25">
      <c r="C516" s="3"/>
      <c r="G516" s="3"/>
    </row>
    <row r="517" spans="3:7" x14ac:dyDescent="0.25">
      <c r="C517" s="3"/>
      <c r="G517" s="3"/>
    </row>
    <row r="518" spans="3:7" x14ac:dyDescent="0.25">
      <c r="C518" s="3"/>
      <c r="G518" s="3"/>
    </row>
    <row r="519" spans="3:7" x14ac:dyDescent="0.25">
      <c r="C519" s="3"/>
      <c r="G519" s="3"/>
    </row>
    <row r="520" spans="3:7" x14ac:dyDescent="0.25">
      <c r="C520" s="3"/>
      <c r="G520" s="3"/>
    </row>
    <row r="521" spans="3:7" x14ac:dyDescent="0.25">
      <c r="C521" s="3"/>
      <c r="G521" s="3"/>
    </row>
    <row r="522" spans="3:7" x14ac:dyDescent="0.25">
      <c r="C522" s="3"/>
      <c r="G522" s="3"/>
    </row>
    <row r="523" spans="3:7" x14ac:dyDescent="0.25">
      <c r="C523" s="3"/>
      <c r="G523" s="3"/>
    </row>
    <row r="524" spans="3:7" x14ac:dyDescent="0.25">
      <c r="C524" s="3"/>
      <c r="G524" s="3"/>
    </row>
    <row r="525" spans="3:7" x14ac:dyDescent="0.25">
      <c r="C525" s="3"/>
      <c r="G525" s="3"/>
    </row>
    <row r="526" spans="3:7" x14ac:dyDescent="0.25">
      <c r="C526" s="3"/>
      <c r="G526" s="3"/>
    </row>
    <row r="527" spans="3:7" x14ac:dyDescent="0.25">
      <c r="C527" s="3"/>
      <c r="G527" s="3"/>
    </row>
    <row r="528" spans="3:7" x14ac:dyDescent="0.25">
      <c r="C528" s="3"/>
      <c r="G528" s="3"/>
    </row>
    <row r="529" spans="3:7" x14ac:dyDescent="0.25">
      <c r="C529" s="3"/>
      <c r="G529" s="3"/>
    </row>
    <row r="530" spans="3:7" x14ac:dyDescent="0.25">
      <c r="C530" s="3"/>
      <c r="G530" s="3"/>
    </row>
    <row r="531" spans="3:7" x14ac:dyDescent="0.25">
      <c r="C531" s="3"/>
      <c r="G531" s="3"/>
    </row>
    <row r="532" spans="3:7" x14ac:dyDescent="0.25">
      <c r="C532" s="3"/>
      <c r="G532" s="3"/>
    </row>
    <row r="533" spans="3:7" x14ac:dyDescent="0.25">
      <c r="C533" s="3"/>
      <c r="G533" s="3"/>
    </row>
    <row r="534" spans="3:7" x14ac:dyDescent="0.25">
      <c r="C534" s="3"/>
      <c r="G534" s="3"/>
    </row>
    <row r="535" spans="3:7" x14ac:dyDescent="0.25">
      <c r="C535" s="3"/>
      <c r="G535" s="3"/>
    </row>
    <row r="536" spans="3:7" x14ac:dyDescent="0.25">
      <c r="C536" s="3"/>
      <c r="G536" s="3"/>
    </row>
    <row r="537" spans="3:7" x14ac:dyDescent="0.25">
      <c r="C537" s="3"/>
      <c r="G537" s="3"/>
    </row>
    <row r="538" spans="3:7" x14ac:dyDescent="0.25">
      <c r="C538" s="3"/>
      <c r="G538" s="3"/>
    </row>
    <row r="539" spans="3:7" x14ac:dyDescent="0.25">
      <c r="C539" s="3"/>
      <c r="G539" s="3"/>
    </row>
    <row r="540" spans="3:7" x14ac:dyDescent="0.25">
      <c r="C540" s="3"/>
      <c r="G540" s="3"/>
    </row>
    <row r="541" spans="3:7" x14ac:dyDescent="0.25">
      <c r="C541" s="3"/>
      <c r="G541" s="3"/>
    </row>
    <row r="542" spans="3:7" x14ac:dyDescent="0.25">
      <c r="C542" s="3"/>
      <c r="G542" s="3"/>
    </row>
    <row r="543" spans="3:7" x14ac:dyDescent="0.25">
      <c r="C543" s="3"/>
      <c r="G543" s="3"/>
    </row>
    <row r="544" spans="3:7" x14ac:dyDescent="0.25">
      <c r="C544" s="3"/>
      <c r="G544" s="3"/>
    </row>
    <row r="545" spans="3:7" x14ac:dyDescent="0.25">
      <c r="C545" s="3"/>
      <c r="G545" s="3"/>
    </row>
    <row r="546" spans="3:7" x14ac:dyDescent="0.25">
      <c r="C546" s="3"/>
      <c r="G546" s="3"/>
    </row>
    <row r="547" spans="3:7" x14ac:dyDescent="0.25">
      <c r="C547" s="3"/>
      <c r="G547" s="3"/>
    </row>
    <row r="548" spans="3:7" x14ac:dyDescent="0.25">
      <c r="C548" s="3"/>
      <c r="G548" s="3"/>
    </row>
    <row r="549" spans="3:7" x14ac:dyDescent="0.25">
      <c r="C549" s="3"/>
      <c r="G549" s="3"/>
    </row>
    <row r="550" spans="3:7" x14ac:dyDescent="0.25">
      <c r="C550" s="3"/>
      <c r="G550" s="3"/>
    </row>
    <row r="551" spans="3:7" x14ac:dyDescent="0.25">
      <c r="C551" s="3"/>
      <c r="G551" s="3"/>
    </row>
    <row r="552" spans="3:7" x14ac:dyDescent="0.25">
      <c r="C552" s="3"/>
      <c r="G552" s="3"/>
    </row>
    <row r="553" spans="3:7" x14ac:dyDescent="0.25">
      <c r="C553" s="3"/>
      <c r="G553" s="3"/>
    </row>
    <row r="554" spans="3:7" x14ac:dyDescent="0.25">
      <c r="C554" s="3"/>
      <c r="G554" s="3"/>
    </row>
    <row r="555" spans="3:7" x14ac:dyDescent="0.25">
      <c r="C555" s="3"/>
      <c r="G555" s="3"/>
    </row>
    <row r="556" spans="3:7" x14ac:dyDescent="0.25">
      <c r="C556" s="3"/>
      <c r="G556" s="3"/>
    </row>
    <row r="557" spans="3:7" x14ac:dyDescent="0.25">
      <c r="C557" s="3"/>
      <c r="G557" s="3"/>
    </row>
    <row r="558" spans="3:7" x14ac:dyDescent="0.25">
      <c r="C558" s="3"/>
      <c r="G558" s="3"/>
    </row>
    <row r="559" spans="3:7" x14ac:dyDescent="0.25">
      <c r="C559" s="3"/>
      <c r="G559" s="3"/>
    </row>
    <row r="560" spans="3:7" x14ac:dyDescent="0.25">
      <c r="C560" s="3"/>
      <c r="G560" s="3"/>
    </row>
    <row r="561" spans="3:7" x14ac:dyDescent="0.25">
      <c r="C561" s="3"/>
      <c r="G561" s="3"/>
    </row>
    <row r="562" spans="3:7" x14ac:dyDescent="0.25">
      <c r="C562" s="3"/>
      <c r="G562" s="3"/>
    </row>
    <row r="563" spans="3:7" x14ac:dyDescent="0.25">
      <c r="C563" s="3"/>
      <c r="G563" s="3"/>
    </row>
    <row r="564" spans="3:7" x14ac:dyDescent="0.25">
      <c r="C564" s="3"/>
      <c r="G564" s="3"/>
    </row>
    <row r="565" spans="3:7" x14ac:dyDescent="0.25">
      <c r="C565" s="3"/>
      <c r="G565" s="3"/>
    </row>
    <row r="566" spans="3:7" x14ac:dyDescent="0.25">
      <c r="C566" s="3"/>
      <c r="G566" s="3"/>
    </row>
    <row r="567" spans="3:7" x14ac:dyDescent="0.25">
      <c r="C567" s="3"/>
      <c r="G567" s="3"/>
    </row>
    <row r="568" spans="3:7" x14ac:dyDescent="0.25">
      <c r="C568" s="3"/>
      <c r="G568" s="3"/>
    </row>
    <row r="569" spans="3:7" x14ac:dyDescent="0.25">
      <c r="C569" s="3"/>
      <c r="G569" s="3"/>
    </row>
    <row r="570" spans="3:7" x14ac:dyDescent="0.25">
      <c r="C570" s="3"/>
      <c r="G570" s="3"/>
    </row>
    <row r="571" spans="3:7" x14ac:dyDescent="0.25">
      <c r="C571" s="3"/>
      <c r="G571" s="3"/>
    </row>
    <row r="572" spans="3:7" x14ac:dyDescent="0.25">
      <c r="C572" s="3"/>
      <c r="G572" s="3"/>
    </row>
    <row r="573" spans="3:7" x14ac:dyDescent="0.25">
      <c r="C573" s="3"/>
      <c r="G573" s="3"/>
    </row>
    <row r="574" spans="3:7" x14ac:dyDescent="0.25">
      <c r="C574" s="3"/>
      <c r="G574" s="3"/>
    </row>
    <row r="575" spans="3:7" x14ac:dyDescent="0.25">
      <c r="C575" s="3"/>
      <c r="G575" s="3"/>
    </row>
    <row r="576" spans="3:7" x14ac:dyDescent="0.25">
      <c r="C576" s="3"/>
      <c r="G576" s="3"/>
    </row>
    <row r="577" spans="3:7" x14ac:dyDescent="0.25">
      <c r="C577" s="3"/>
      <c r="G577" s="3"/>
    </row>
    <row r="578" spans="3:7" x14ac:dyDescent="0.25">
      <c r="C578" s="3"/>
      <c r="G578" s="3"/>
    </row>
    <row r="579" spans="3:7" x14ac:dyDescent="0.25">
      <c r="C579" s="3"/>
      <c r="G579" s="3"/>
    </row>
    <row r="580" spans="3:7" x14ac:dyDescent="0.25">
      <c r="C580" s="3"/>
      <c r="G580" s="3"/>
    </row>
    <row r="581" spans="3:7" x14ac:dyDescent="0.25">
      <c r="C581" s="3"/>
      <c r="G581" s="3"/>
    </row>
    <row r="582" spans="3:7" x14ac:dyDescent="0.25">
      <c r="C582" s="3"/>
      <c r="G582" s="3"/>
    </row>
    <row r="583" spans="3:7" x14ac:dyDescent="0.25">
      <c r="C583" s="3"/>
      <c r="G583" s="3"/>
    </row>
    <row r="584" spans="3:7" x14ac:dyDescent="0.25">
      <c r="C584" s="3"/>
      <c r="G584" s="3"/>
    </row>
    <row r="585" spans="3:7" x14ac:dyDescent="0.25">
      <c r="C585" s="3"/>
      <c r="G585" s="3"/>
    </row>
    <row r="586" spans="3:7" x14ac:dyDescent="0.25">
      <c r="C586" s="3"/>
      <c r="G586" s="3"/>
    </row>
    <row r="587" spans="3:7" x14ac:dyDescent="0.25">
      <c r="C587" s="3"/>
      <c r="G587" s="3"/>
    </row>
    <row r="588" spans="3:7" x14ac:dyDescent="0.25">
      <c r="C588" s="3"/>
      <c r="G588" s="3"/>
    </row>
    <row r="589" spans="3:7" x14ac:dyDescent="0.25">
      <c r="C589" s="3"/>
      <c r="G589" s="3"/>
    </row>
    <row r="590" spans="3:7" x14ac:dyDescent="0.25">
      <c r="C590" s="3"/>
      <c r="G590" s="3"/>
    </row>
    <row r="591" spans="3:7" x14ac:dyDescent="0.25">
      <c r="C591" s="3"/>
      <c r="G591" s="3"/>
    </row>
    <row r="592" spans="3:7" x14ac:dyDescent="0.25">
      <c r="C592" s="3"/>
      <c r="G592" s="3"/>
    </row>
    <row r="593" spans="3:7" x14ac:dyDescent="0.25">
      <c r="C593" s="3"/>
      <c r="G593" s="3"/>
    </row>
    <row r="594" spans="3:7" x14ac:dyDescent="0.25">
      <c r="C594" s="3"/>
      <c r="G594" s="3"/>
    </row>
    <row r="595" spans="3:7" x14ac:dyDescent="0.25">
      <c r="C595" s="3"/>
      <c r="G595" s="3"/>
    </row>
    <row r="596" spans="3:7" x14ac:dyDescent="0.25">
      <c r="C596" s="3"/>
      <c r="G596" s="3"/>
    </row>
    <row r="597" spans="3:7" x14ac:dyDescent="0.25">
      <c r="C597" s="3"/>
      <c r="G597" s="3"/>
    </row>
    <row r="598" spans="3:7" x14ac:dyDescent="0.25">
      <c r="C598" s="3"/>
      <c r="G598" s="3"/>
    </row>
    <row r="599" spans="3:7" x14ac:dyDescent="0.25">
      <c r="C599" s="3"/>
      <c r="G599" s="3"/>
    </row>
    <row r="600" spans="3:7" x14ac:dyDescent="0.25">
      <c r="C600" s="3"/>
      <c r="G600" s="3"/>
    </row>
    <row r="601" spans="3:7" x14ac:dyDescent="0.25">
      <c r="C601" s="3"/>
      <c r="G601" s="3"/>
    </row>
    <row r="602" spans="3:7" x14ac:dyDescent="0.25">
      <c r="C602" s="3"/>
      <c r="G60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389"/>
  <sheetViews>
    <sheetView zoomScale="70" zoomScaleNormal="70" workbookViewId="0">
      <pane ySplit="2" topLeftCell="A3" activePane="bottomLeft" state="frozen"/>
      <selection pane="bottomLeft" activeCell="A93" sqref="A93:F113"/>
    </sheetView>
  </sheetViews>
  <sheetFormatPr defaultColWidth="14.453125" defaultRowHeight="15.75" customHeight="1" x14ac:dyDescent="0.25"/>
  <cols>
    <col min="1" max="1" width="48.81640625" customWidth="1"/>
    <col min="2" max="2" width="14" customWidth="1"/>
    <col min="3" max="3" width="18.90625" customWidth="1"/>
    <col min="4" max="4" width="21.81640625" customWidth="1"/>
    <col min="5" max="5" width="14.7265625" customWidth="1"/>
    <col min="6" max="6" width="18" customWidth="1"/>
    <col min="7" max="7" width="3.7265625" customWidth="1"/>
    <col min="8" max="8" width="48.81640625" customWidth="1"/>
    <col min="9" max="9" width="14" customWidth="1"/>
    <col min="10" max="10" width="16.54296875" customWidth="1"/>
    <col min="11" max="11" width="61" customWidth="1"/>
    <col min="12" max="27" width="14.7265625" customWidth="1"/>
  </cols>
  <sheetData>
    <row r="1" spans="1:11" ht="15.75" customHeight="1" x14ac:dyDescent="0.3">
      <c r="A1" s="49" t="s">
        <v>2</v>
      </c>
      <c r="B1" s="119">
        <v>509</v>
      </c>
      <c r="G1" s="39"/>
      <c r="H1" s="49" t="s">
        <v>62</v>
      </c>
      <c r="I1" s="119">
        <v>510</v>
      </c>
    </row>
    <row r="2" spans="1:11" ht="15.75" customHeight="1" x14ac:dyDescent="0.3">
      <c r="A2" s="1" t="s">
        <v>84</v>
      </c>
      <c r="B2" s="1" t="s">
        <v>85</v>
      </c>
      <c r="C2" s="1" t="s">
        <v>86</v>
      </c>
      <c r="D2" s="1" t="s">
        <v>87</v>
      </c>
      <c r="G2" s="39"/>
      <c r="H2" s="1" t="s">
        <v>84</v>
      </c>
      <c r="I2" s="1" t="s">
        <v>85</v>
      </c>
      <c r="J2" s="1" t="s">
        <v>86</v>
      </c>
      <c r="K2" s="1" t="s">
        <v>87</v>
      </c>
    </row>
    <row r="3" spans="1:11" ht="15.75" customHeight="1" x14ac:dyDescent="0.25">
      <c r="A3" s="2" t="s">
        <v>88</v>
      </c>
      <c r="B3" s="2"/>
      <c r="C3" s="3"/>
      <c r="G3" s="39"/>
      <c r="H3" s="2" t="s">
        <v>88</v>
      </c>
      <c r="I3" s="2"/>
      <c r="J3" s="3"/>
    </row>
    <row r="4" spans="1:11" ht="15.75" customHeight="1" x14ac:dyDescent="0.25">
      <c r="A4" s="2" t="s">
        <v>89</v>
      </c>
      <c r="B4" s="2"/>
      <c r="C4" s="3"/>
      <c r="G4" s="39"/>
      <c r="H4" s="2" t="s">
        <v>89</v>
      </c>
      <c r="I4" s="2"/>
      <c r="J4" s="3"/>
    </row>
    <row r="5" spans="1:11" ht="15.75" customHeight="1" x14ac:dyDescent="0.25">
      <c r="A5" s="2" t="s">
        <v>90</v>
      </c>
      <c r="B5" s="2"/>
      <c r="C5" s="3"/>
      <c r="G5" s="39"/>
      <c r="H5" s="2" t="s">
        <v>90</v>
      </c>
      <c r="I5" s="2"/>
      <c r="J5" s="3"/>
    </row>
    <row r="6" spans="1:11" ht="15.75" customHeight="1" x14ac:dyDescent="0.25">
      <c r="A6" s="2" t="s">
        <v>91</v>
      </c>
      <c r="G6" s="39"/>
      <c r="H6" s="2" t="s">
        <v>91</v>
      </c>
    </row>
    <row r="7" spans="1:11" ht="15.75" customHeight="1" x14ac:dyDescent="0.25">
      <c r="A7" s="2" t="s">
        <v>92</v>
      </c>
      <c r="G7" s="39"/>
      <c r="H7" s="2" t="s">
        <v>92</v>
      </c>
    </row>
    <row r="8" spans="1:11" ht="15.75" customHeight="1" x14ac:dyDescent="0.25">
      <c r="A8" s="2" t="s">
        <v>93</v>
      </c>
      <c r="G8" s="39"/>
      <c r="H8" s="2" t="s">
        <v>93</v>
      </c>
    </row>
    <row r="9" spans="1:11" ht="15.75" customHeight="1" x14ac:dyDescent="0.25">
      <c r="A9" s="2" t="s">
        <v>94</v>
      </c>
      <c r="B9" s="2"/>
      <c r="C9" s="3"/>
      <c r="D9" s="2"/>
      <c r="G9" s="39"/>
      <c r="H9" s="2" t="s">
        <v>94</v>
      </c>
      <c r="I9" s="2"/>
      <c r="J9" s="3"/>
      <c r="K9" s="2"/>
    </row>
    <row r="10" spans="1:11" ht="15.75" customHeight="1" x14ac:dyDescent="0.25">
      <c r="A10" s="2" t="s">
        <v>95</v>
      </c>
      <c r="G10" s="39"/>
      <c r="H10" s="2" t="s">
        <v>95</v>
      </c>
    </row>
    <row r="11" spans="1:11" ht="15.75" customHeight="1" x14ac:dyDescent="0.25">
      <c r="A11" s="2" t="s">
        <v>96</v>
      </c>
      <c r="G11" s="39"/>
      <c r="H11" s="2" t="s">
        <v>96</v>
      </c>
    </row>
    <row r="12" spans="1:11" ht="15.75" customHeight="1" x14ac:dyDescent="0.25">
      <c r="A12" s="2" t="s">
        <v>97</v>
      </c>
      <c r="G12" s="39"/>
      <c r="H12" s="2" t="s">
        <v>97</v>
      </c>
    </row>
    <row r="13" spans="1:11" ht="15.75" customHeight="1" x14ac:dyDescent="0.25">
      <c r="A13" s="2" t="s">
        <v>98</v>
      </c>
      <c r="G13" s="39"/>
      <c r="H13" s="2" t="s">
        <v>98</v>
      </c>
    </row>
    <row r="14" spans="1:11" ht="15.75" customHeight="1" x14ac:dyDescent="0.25">
      <c r="A14" s="2" t="s">
        <v>99</v>
      </c>
      <c r="B14" s="2" t="s">
        <v>100</v>
      </c>
      <c r="C14" s="3">
        <v>0.5</v>
      </c>
      <c r="D14" s="2" t="s">
        <v>101</v>
      </c>
      <c r="G14" s="39"/>
      <c r="H14" s="2" t="s">
        <v>99</v>
      </c>
      <c r="I14" s="2" t="s">
        <v>100</v>
      </c>
      <c r="J14" s="3">
        <v>0.5</v>
      </c>
      <c r="K14" s="2" t="s">
        <v>101</v>
      </c>
    </row>
    <row r="15" spans="1:11" ht="15.75" customHeight="1" x14ac:dyDescent="0.25">
      <c r="A15" s="2" t="s">
        <v>102</v>
      </c>
      <c r="G15" s="39"/>
      <c r="H15" s="2" t="s">
        <v>102</v>
      </c>
    </row>
    <row r="16" spans="1:11" ht="15.75" customHeight="1" x14ac:dyDescent="0.25">
      <c r="A16" s="2" t="s">
        <v>103</v>
      </c>
      <c r="G16" s="39"/>
      <c r="H16" s="2" t="s">
        <v>103</v>
      </c>
    </row>
    <row r="17" spans="1:11" ht="15.75" customHeight="1" x14ac:dyDescent="0.25">
      <c r="A17" s="2" t="s">
        <v>104</v>
      </c>
      <c r="B17" s="2"/>
      <c r="C17" s="3"/>
      <c r="D17" s="2"/>
      <c r="G17" s="39"/>
      <c r="H17" s="2" t="s">
        <v>104</v>
      </c>
      <c r="I17" s="2"/>
      <c r="J17" s="3"/>
      <c r="K17" s="2"/>
    </row>
    <row r="18" spans="1:11" ht="15.75" customHeight="1" x14ac:dyDescent="0.25">
      <c r="A18" s="2" t="s">
        <v>105</v>
      </c>
      <c r="B18" s="2"/>
      <c r="C18" s="118">
        <v>0.2</v>
      </c>
      <c r="D18" s="2"/>
      <c r="G18" s="39"/>
      <c r="H18" s="2" t="s">
        <v>105</v>
      </c>
      <c r="I18" s="2"/>
      <c r="J18" s="118">
        <v>0.2432</v>
      </c>
      <c r="K18" s="2"/>
    </row>
    <row r="19" spans="1:11" ht="15.75" customHeight="1" x14ac:dyDescent="0.25">
      <c r="A19" s="2" t="s">
        <v>106</v>
      </c>
      <c r="B19" s="2"/>
      <c r="C19" s="3"/>
      <c r="G19" s="39"/>
      <c r="H19" s="2" t="s">
        <v>106</v>
      </c>
      <c r="I19" s="2"/>
      <c r="J19" s="3"/>
    </row>
    <row r="20" spans="1:11" ht="15.75" customHeight="1" x14ac:dyDescent="0.25">
      <c r="A20" s="2" t="s">
        <v>59</v>
      </c>
      <c r="B20" s="2" t="s">
        <v>100</v>
      </c>
      <c r="C20" s="3">
        <v>0.5</v>
      </c>
      <c r="D20" s="2" t="s">
        <v>107</v>
      </c>
      <c r="G20" s="39"/>
      <c r="H20" s="2" t="s">
        <v>59</v>
      </c>
      <c r="I20" s="2" t="s">
        <v>100</v>
      </c>
      <c r="J20" s="3">
        <v>0.5</v>
      </c>
      <c r="K20" s="2" t="s">
        <v>107</v>
      </c>
    </row>
    <row r="21" spans="1:11" ht="15.75" customHeight="1" x14ac:dyDescent="0.25">
      <c r="G21" s="39"/>
    </row>
    <row r="22" spans="1:11" ht="15.75" customHeight="1" x14ac:dyDescent="0.25">
      <c r="A22" s="2" t="s">
        <v>108</v>
      </c>
      <c r="B22" s="2" t="s">
        <v>100</v>
      </c>
      <c r="C22" s="3">
        <v>1</v>
      </c>
      <c r="G22" s="39"/>
      <c r="H22" s="2" t="s">
        <v>108</v>
      </c>
      <c r="I22" s="2" t="s">
        <v>100</v>
      </c>
      <c r="J22" s="3">
        <v>1</v>
      </c>
    </row>
    <row r="23" spans="1:11" ht="15.75" customHeight="1" x14ac:dyDescent="0.25">
      <c r="A23" s="2" t="s">
        <v>109</v>
      </c>
      <c r="B23" s="2" t="s">
        <v>100</v>
      </c>
      <c r="C23" s="3">
        <v>0.32</v>
      </c>
      <c r="D23" s="2" t="s">
        <v>110</v>
      </c>
      <c r="G23" s="39"/>
      <c r="H23" s="2" t="s">
        <v>109</v>
      </c>
      <c r="I23" s="2" t="s">
        <v>100</v>
      </c>
      <c r="J23" s="3">
        <v>0.32</v>
      </c>
      <c r="K23" s="2" t="s">
        <v>110</v>
      </c>
    </row>
    <row r="24" spans="1:11" ht="15.75" customHeight="1" x14ac:dyDescent="0.25">
      <c r="A24" s="2" t="s">
        <v>111</v>
      </c>
      <c r="B24" s="2" t="s">
        <v>100</v>
      </c>
      <c r="C24" s="3">
        <v>0.32</v>
      </c>
      <c r="D24" s="2" t="s">
        <v>112</v>
      </c>
      <c r="G24" s="39"/>
      <c r="H24" s="2" t="s">
        <v>111</v>
      </c>
      <c r="I24" s="2" t="s">
        <v>100</v>
      </c>
      <c r="J24" s="3">
        <v>0.32</v>
      </c>
      <c r="K24" s="2" t="s">
        <v>112</v>
      </c>
    </row>
    <row r="25" spans="1:11" ht="15.75" customHeight="1" x14ac:dyDescent="0.25">
      <c r="A25" s="2" t="s">
        <v>113</v>
      </c>
      <c r="B25" s="2"/>
      <c r="C25" s="3"/>
      <c r="G25" s="39"/>
      <c r="H25" s="2" t="s">
        <v>113</v>
      </c>
      <c r="I25" s="2"/>
      <c r="J25" s="3"/>
    </row>
    <row r="26" spans="1:11" ht="15.75" customHeight="1" x14ac:dyDescent="0.25">
      <c r="A26" s="2" t="s">
        <v>114</v>
      </c>
      <c r="B26" s="2"/>
      <c r="C26" s="3"/>
      <c r="G26" s="39"/>
      <c r="H26" s="2" t="s">
        <v>114</v>
      </c>
      <c r="I26" s="2"/>
      <c r="J26" s="3"/>
    </row>
    <row r="27" spans="1:11" ht="15.75" customHeight="1" x14ac:dyDescent="0.25">
      <c r="A27" s="2" t="s">
        <v>115</v>
      </c>
      <c r="B27" s="2"/>
      <c r="C27" s="4"/>
      <c r="G27" s="39"/>
      <c r="H27" s="2" t="s">
        <v>115</v>
      </c>
      <c r="I27" s="2"/>
      <c r="J27" s="4"/>
    </row>
    <row r="28" spans="1:11" ht="15.75" customHeight="1" x14ac:dyDescent="0.25">
      <c r="A28" s="2" t="s">
        <v>116</v>
      </c>
      <c r="B28" s="2" t="s">
        <v>117</v>
      </c>
      <c r="C28" s="4">
        <v>0</v>
      </c>
      <c r="G28" s="39"/>
      <c r="H28" s="2" t="s">
        <v>116</v>
      </c>
      <c r="I28" s="2" t="s">
        <v>117</v>
      </c>
      <c r="J28" s="4">
        <v>0</v>
      </c>
    </row>
    <row r="29" spans="1:11" ht="42.75" customHeight="1" x14ac:dyDescent="0.25">
      <c r="A29" s="15" t="s">
        <v>118</v>
      </c>
      <c r="B29" s="15" t="s">
        <v>100</v>
      </c>
      <c r="C29" s="16">
        <v>0.16</v>
      </c>
      <c r="D29" s="17" t="s">
        <v>119</v>
      </c>
      <c r="G29" s="39"/>
      <c r="H29" s="15" t="s">
        <v>118</v>
      </c>
      <c r="I29" s="15" t="s">
        <v>100</v>
      </c>
      <c r="J29" s="16">
        <v>0.16</v>
      </c>
      <c r="K29" s="17" t="s">
        <v>120</v>
      </c>
    </row>
    <row r="30" spans="1:11" ht="15.75" customHeight="1" x14ac:dyDescent="0.25">
      <c r="A30" s="2"/>
      <c r="B30" s="2"/>
      <c r="C30" s="2"/>
      <c r="D30" s="2"/>
      <c r="G30" s="39"/>
      <c r="H30" s="2"/>
      <c r="I30" s="2"/>
      <c r="J30" s="2"/>
      <c r="K30" s="2"/>
    </row>
    <row r="31" spans="1:11" ht="15.75" customHeight="1" x14ac:dyDescent="0.25">
      <c r="A31" s="2" t="s">
        <v>121</v>
      </c>
      <c r="B31" s="2" t="s">
        <v>122</v>
      </c>
      <c r="C31" s="2">
        <v>40</v>
      </c>
      <c r="D31" s="2" t="s">
        <v>123</v>
      </c>
      <c r="G31" s="39"/>
      <c r="H31" s="2" t="s">
        <v>121</v>
      </c>
      <c r="I31" s="2" t="s">
        <v>122</v>
      </c>
      <c r="J31" s="2">
        <v>40</v>
      </c>
      <c r="K31" s="2" t="s">
        <v>123</v>
      </c>
    </row>
    <row r="32" spans="1:11" ht="15.75" customHeight="1" x14ac:dyDescent="0.25">
      <c r="A32" s="2" t="s">
        <v>124</v>
      </c>
      <c r="B32" s="2" t="s">
        <v>122</v>
      </c>
      <c r="C32" s="2">
        <v>-1</v>
      </c>
      <c r="D32" s="2" t="s">
        <v>123</v>
      </c>
      <c r="G32" s="39"/>
      <c r="H32" s="2" t="s">
        <v>124</v>
      </c>
      <c r="I32" s="2" t="s">
        <v>122</v>
      </c>
      <c r="J32" s="2">
        <v>-1</v>
      </c>
      <c r="K32" s="2" t="s">
        <v>123</v>
      </c>
    </row>
    <row r="33" spans="1:11" ht="15.75" customHeight="1" x14ac:dyDescent="0.25">
      <c r="A33" s="2" t="s">
        <v>125</v>
      </c>
      <c r="B33" s="2" t="s">
        <v>122</v>
      </c>
      <c r="C33" s="37">
        <v>20</v>
      </c>
      <c r="D33" s="2" t="s">
        <v>123</v>
      </c>
      <c r="G33" s="39"/>
      <c r="H33" s="2" t="s">
        <v>125</v>
      </c>
      <c r="I33" s="2" t="s">
        <v>122</v>
      </c>
      <c r="J33" s="15">
        <v>20</v>
      </c>
      <c r="K33" s="2" t="s">
        <v>123</v>
      </c>
    </row>
    <row r="34" spans="1:11" ht="12.5" x14ac:dyDescent="0.25">
      <c r="A34" s="2" t="s">
        <v>126</v>
      </c>
      <c r="B34" s="2" t="s">
        <v>122</v>
      </c>
      <c r="C34" s="4">
        <v>20000</v>
      </c>
      <c r="G34" s="39"/>
      <c r="H34" s="2" t="s">
        <v>126</v>
      </c>
      <c r="I34" s="2" t="s">
        <v>122</v>
      </c>
      <c r="J34" s="4">
        <v>20000</v>
      </c>
    </row>
    <row r="35" spans="1:11" ht="12.5" x14ac:dyDescent="0.25">
      <c r="A35" s="2" t="s">
        <v>127</v>
      </c>
      <c r="B35" s="2" t="s">
        <v>122</v>
      </c>
      <c r="C35" s="4">
        <v>10000</v>
      </c>
      <c r="G35" s="39"/>
      <c r="H35" s="2" t="s">
        <v>127</v>
      </c>
      <c r="I35" s="2" t="s">
        <v>122</v>
      </c>
      <c r="J35" s="4">
        <v>10000</v>
      </c>
    </row>
    <row r="36" spans="1:11" ht="12.5" x14ac:dyDescent="0.25">
      <c r="A36" s="2" t="s">
        <v>128</v>
      </c>
      <c r="B36" s="2" t="s">
        <v>122</v>
      </c>
      <c r="C36" s="4">
        <v>100000</v>
      </c>
      <c r="G36" s="39"/>
      <c r="H36" s="2" t="s">
        <v>128</v>
      </c>
      <c r="I36" s="2" t="s">
        <v>122</v>
      </c>
      <c r="J36" s="4">
        <v>100000</v>
      </c>
    </row>
    <row r="37" spans="1:11" ht="12.5" x14ac:dyDescent="0.25">
      <c r="A37" s="2" t="s">
        <v>129</v>
      </c>
      <c r="B37" s="2" t="s">
        <v>122</v>
      </c>
      <c r="C37" s="4">
        <v>75000</v>
      </c>
      <c r="G37" s="39"/>
      <c r="H37" s="2" t="s">
        <v>129</v>
      </c>
      <c r="I37" s="2" t="s">
        <v>122</v>
      </c>
      <c r="J37" s="4">
        <v>75000</v>
      </c>
    </row>
    <row r="38" spans="1:11" ht="12.5" x14ac:dyDescent="0.25">
      <c r="A38" s="2" t="s">
        <v>130</v>
      </c>
      <c r="B38" s="2" t="s">
        <v>122</v>
      </c>
      <c r="C38" s="4">
        <v>3000</v>
      </c>
      <c r="G38" s="39"/>
      <c r="H38" s="2" t="s">
        <v>130</v>
      </c>
      <c r="I38" s="2" t="s">
        <v>122</v>
      </c>
      <c r="J38" s="4">
        <v>3000</v>
      </c>
    </row>
    <row r="39" spans="1:11" ht="12.5" x14ac:dyDescent="0.25">
      <c r="A39" s="2" t="s">
        <v>131</v>
      </c>
      <c r="B39" s="2" t="s">
        <v>122</v>
      </c>
      <c r="C39" s="4">
        <v>150000</v>
      </c>
      <c r="D39" s="2" t="s">
        <v>132</v>
      </c>
      <c r="G39" s="39"/>
      <c r="H39" s="2" t="s">
        <v>131</v>
      </c>
      <c r="I39" s="2" t="s">
        <v>122</v>
      </c>
      <c r="J39" s="4">
        <v>150000</v>
      </c>
      <c r="K39" s="2" t="s">
        <v>132</v>
      </c>
    </row>
    <row r="40" spans="1:11" ht="12.5" x14ac:dyDescent="0.25">
      <c r="A40" s="2" t="s">
        <v>133</v>
      </c>
      <c r="B40" s="2" t="s">
        <v>122</v>
      </c>
      <c r="C40" s="4">
        <v>250000</v>
      </c>
      <c r="G40" s="39"/>
      <c r="H40" s="2" t="s">
        <v>133</v>
      </c>
      <c r="I40" s="2" t="s">
        <v>122</v>
      </c>
      <c r="J40" s="4">
        <v>250000</v>
      </c>
    </row>
    <row r="41" spans="1:11" ht="12.5" x14ac:dyDescent="0.25">
      <c r="A41" s="2" t="s">
        <v>134</v>
      </c>
      <c r="B41" s="2" t="s">
        <v>122</v>
      </c>
      <c r="C41" s="4">
        <v>40000</v>
      </c>
      <c r="D41" s="38" t="s">
        <v>135</v>
      </c>
      <c r="G41" s="39"/>
      <c r="H41" s="2" t="s">
        <v>134</v>
      </c>
      <c r="I41" s="2" t="s">
        <v>122</v>
      </c>
      <c r="J41" s="4">
        <v>40000</v>
      </c>
    </row>
    <row r="42" spans="1:11" ht="12.5" x14ac:dyDescent="0.25">
      <c r="A42" s="2" t="s">
        <v>136</v>
      </c>
      <c r="B42" s="2" t="s">
        <v>122</v>
      </c>
      <c r="C42" s="4">
        <v>250000</v>
      </c>
      <c r="D42" s="2" t="s">
        <v>137</v>
      </c>
      <c r="G42" s="39"/>
      <c r="H42" s="2" t="s">
        <v>136</v>
      </c>
      <c r="I42" s="2" t="s">
        <v>122</v>
      </c>
      <c r="J42" s="4">
        <v>250000</v>
      </c>
      <c r="K42" s="2" t="s">
        <v>137</v>
      </c>
    </row>
    <row r="43" spans="1:11" ht="12.5" x14ac:dyDescent="0.25">
      <c r="A43" s="2" t="s">
        <v>138</v>
      </c>
      <c r="B43" s="2" t="s">
        <v>122</v>
      </c>
      <c r="C43" s="4">
        <v>100000</v>
      </c>
      <c r="D43" s="2" t="s">
        <v>139</v>
      </c>
      <c r="G43" s="39"/>
      <c r="H43" s="2" t="s">
        <v>138</v>
      </c>
      <c r="I43" s="2" t="s">
        <v>122</v>
      </c>
      <c r="J43" s="4">
        <v>100000</v>
      </c>
      <c r="K43" s="2" t="s">
        <v>139</v>
      </c>
    </row>
    <row r="44" spans="1:11" ht="12.5" x14ac:dyDescent="0.25">
      <c r="A44" s="2" t="s">
        <v>140</v>
      </c>
      <c r="B44" s="2" t="s">
        <v>122</v>
      </c>
      <c r="C44" s="4">
        <v>50000</v>
      </c>
      <c r="D44" s="2" t="s">
        <v>141</v>
      </c>
      <c r="G44" s="39"/>
      <c r="H44" s="2" t="s">
        <v>140</v>
      </c>
      <c r="I44" s="2" t="s">
        <v>122</v>
      </c>
      <c r="J44" s="4">
        <v>300000</v>
      </c>
      <c r="K44" s="2" t="s">
        <v>141</v>
      </c>
    </row>
    <row r="45" spans="1:11" ht="12.5" x14ac:dyDescent="0.25">
      <c r="A45" s="2" t="s">
        <v>142</v>
      </c>
      <c r="B45" s="2" t="s">
        <v>122</v>
      </c>
      <c r="C45" s="2" t="s">
        <v>143</v>
      </c>
      <c r="D45" s="2"/>
      <c r="G45" s="39"/>
      <c r="H45" s="2" t="s">
        <v>142</v>
      </c>
      <c r="I45" s="2" t="s">
        <v>122</v>
      </c>
      <c r="J45" s="2" t="s">
        <v>143</v>
      </c>
      <c r="K45" s="2"/>
    </row>
    <row r="46" spans="1:11" ht="12.5" x14ac:dyDescent="0.25">
      <c r="A46" s="2" t="s">
        <v>144</v>
      </c>
      <c r="B46" s="2" t="s">
        <v>122</v>
      </c>
      <c r="C46" s="2" t="s">
        <v>145</v>
      </c>
      <c r="G46" s="39"/>
      <c r="H46" s="2" t="s">
        <v>144</v>
      </c>
      <c r="I46" s="2" t="s">
        <v>122</v>
      </c>
      <c r="J46" s="42" t="s">
        <v>146</v>
      </c>
    </row>
    <row r="47" spans="1:11" ht="15.75" customHeight="1" x14ac:dyDescent="0.25">
      <c r="A47" s="34" t="s">
        <v>147</v>
      </c>
      <c r="B47" s="35" t="s">
        <v>122</v>
      </c>
      <c r="C47" s="36">
        <v>40000</v>
      </c>
      <c r="D47" s="38" t="s">
        <v>135</v>
      </c>
      <c r="G47" s="39"/>
      <c r="H47" s="43" t="s">
        <v>147</v>
      </c>
      <c r="I47" s="44" t="s">
        <v>122</v>
      </c>
      <c r="J47" s="45">
        <v>0</v>
      </c>
    </row>
    <row r="48" spans="1:11" ht="15.75" customHeight="1" x14ac:dyDescent="0.25">
      <c r="A48" s="29" t="s">
        <v>148</v>
      </c>
      <c r="B48" s="29" t="s">
        <v>149</v>
      </c>
      <c r="C48" s="30" t="s">
        <v>150</v>
      </c>
      <c r="G48" s="39"/>
      <c r="H48" s="29" t="s">
        <v>148</v>
      </c>
      <c r="I48" s="29" t="s">
        <v>149</v>
      </c>
      <c r="J48" s="30" t="s">
        <v>151</v>
      </c>
    </row>
    <row r="49" spans="1:10" ht="15.75" customHeight="1" x14ac:dyDescent="0.25">
      <c r="A49" s="29" t="s">
        <v>152</v>
      </c>
      <c r="B49" s="29" t="s">
        <v>149</v>
      </c>
      <c r="C49" s="30" t="s">
        <v>153</v>
      </c>
      <c r="G49" s="39"/>
      <c r="H49" s="29" t="s">
        <v>152</v>
      </c>
      <c r="I49" s="29" t="s">
        <v>149</v>
      </c>
      <c r="J49" s="30" t="s">
        <v>153</v>
      </c>
    </row>
    <row r="50" spans="1:10" ht="15.75" customHeight="1" x14ac:dyDescent="0.25">
      <c r="A50" s="29" t="s">
        <v>154</v>
      </c>
      <c r="B50" s="29" t="s">
        <v>149</v>
      </c>
      <c r="C50" s="30" t="s">
        <v>2</v>
      </c>
      <c r="G50" s="39"/>
      <c r="H50" s="29" t="s">
        <v>154</v>
      </c>
      <c r="I50" s="29" t="s">
        <v>149</v>
      </c>
      <c r="J50" s="30" t="s">
        <v>62</v>
      </c>
    </row>
    <row r="51" spans="1:10" ht="15.75" customHeight="1" x14ac:dyDescent="0.25">
      <c r="A51" s="29" t="s">
        <v>155</v>
      </c>
      <c r="B51" s="29" t="s">
        <v>149</v>
      </c>
      <c r="C51" s="30" t="s">
        <v>156</v>
      </c>
      <c r="G51" s="39"/>
      <c r="H51" s="29" t="s">
        <v>155</v>
      </c>
      <c r="I51" s="29" t="s">
        <v>149</v>
      </c>
      <c r="J51" s="30" t="s">
        <v>156</v>
      </c>
    </row>
    <row r="52" spans="1:10" ht="15.75" customHeight="1" x14ac:dyDescent="0.25">
      <c r="A52" s="29" t="s">
        <v>157</v>
      </c>
      <c r="B52" s="29" t="s">
        <v>149</v>
      </c>
      <c r="C52" s="30" t="s">
        <v>158</v>
      </c>
      <c r="G52" s="39"/>
      <c r="H52" s="29" t="s">
        <v>157</v>
      </c>
      <c r="I52" s="29" t="s">
        <v>149</v>
      </c>
      <c r="J52" s="30" t="s">
        <v>158</v>
      </c>
    </row>
    <row r="53" spans="1:10" ht="15.75" customHeight="1" x14ac:dyDescent="0.25">
      <c r="A53" s="29" t="s">
        <v>159</v>
      </c>
      <c r="B53" s="29" t="s">
        <v>160</v>
      </c>
      <c r="C53" s="30">
        <v>37000000</v>
      </c>
      <c r="G53" s="39"/>
      <c r="H53" s="46" t="s">
        <v>159</v>
      </c>
      <c r="I53" s="46" t="s">
        <v>160</v>
      </c>
      <c r="J53" s="47">
        <v>37000000</v>
      </c>
    </row>
    <row r="54" spans="1:10" ht="15.75" customHeight="1" x14ac:dyDescent="0.25">
      <c r="A54" s="29" t="s">
        <v>161</v>
      </c>
      <c r="B54" s="29" t="s">
        <v>160</v>
      </c>
      <c r="C54" s="30">
        <v>378999999</v>
      </c>
      <c r="G54" s="39"/>
      <c r="H54" s="46" t="s">
        <v>161</v>
      </c>
      <c r="I54" s="46" t="s">
        <v>160</v>
      </c>
      <c r="J54" s="47">
        <v>378999999</v>
      </c>
    </row>
    <row r="55" spans="1:10" ht="15.75" customHeight="1" x14ac:dyDescent="0.25">
      <c r="A55" s="29" t="s">
        <v>162</v>
      </c>
      <c r="B55" s="29" t="s">
        <v>149</v>
      </c>
      <c r="C55" s="30" t="s">
        <v>163</v>
      </c>
      <c r="G55" s="39"/>
      <c r="H55" s="29" t="s">
        <v>162</v>
      </c>
      <c r="I55" s="29" t="s">
        <v>149</v>
      </c>
      <c r="J55" s="30" t="s">
        <v>163</v>
      </c>
    </row>
    <row r="56" spans="1:10" ht="15.75" customHeight="1" x14ac:dyDescent="0.25">
      <c r="A56" s="29" t="s">
        <v>164</v>
      </c>
      <c r="B56" s="29" t="s">
        <v>165</v>
      </c>
      <c r="C56" s="30" t="s">
        <v>15</v>
      </c>
      <c r="G56" s="39"/>
      <c r="H56" s="29" t="s">
        <v>164</v>
      </c>
      <c r="I56" s="29" t="s">
        <v>165</v>
      </c>
      <c r="J56" s="30" t="s">
        <v>24</v>
      </c>
    </row>
    <row r="57" spans="1:10" ht="15.75" customHeight="1" x14ac:dyDescent="0.25">
      <c r="A57" s="29" t="s">
        <v>166</v>
      </c>
      <c r="B57" s="29" t="s">
        <v>165</v>
      </c>
      <c r="C57" s="30" t="s">
        <v>24</v>
      </c>
      <c r="G57" s="39"/>
      <c r="H57" s="29" t="s">
        <v>166</v>
      </c>
      <c r="I57" s="29" t="s">
        <v>165</v>
      </c>
      <c r="J57" s="30" t="s">
        <v>15</v>
      </c>
    </row>
    <row r="58" spans="1:10" ht="15.75" customHeight="1" x14ac:dyDescent="0.25">
      <c r="A58" s="29" t="s">
        <v>167</v>
      </c>
      <c r="B58" s="29" t="s">
        <v>165</v>
      </c>
      <c r="C58" s="30" t="s">
        <v>24</v>
      </c>
      <c r="G58" s="39"/>
      <c r="H58" s="29" t="s">
        <v>167</v>
      </c>
      <c r="I58" s="29" t="s">
        <v>165</v>
      </c>
      <c r="J58" s="30" t="s">
        <v>15</v>
      </c>
    </row>
    <row r="59" spans="1:10" ht="15.75" customHeight="1" x14ac:dyDescent="0.25">
      <c r="A59" s="29" t="s">
        <v>168</v>
      </c>
      <c r="B59" s="29" t="s">
        <v>165</v>
      </c>
      <c r="C59" s="30" t="s">
        <v>169</v>
      </c>
      <c r="G59" s="39"/>
      <c r="H59" s="29" t="s">
        <v>168</v>
      </c>
      <c r="I59" s="29" t="s">
        <v>165</v>
      </c>
      <c r="J59" s="30" t="s">
        <v>169</v>
      </c>
    </row>
    <row r="60" spans="1:10" ht="15.75" customHeight="1" x14ac:dyDescent="0.25">
      <c r="A60" s="29" t="s">
        <v>170</v>
      </c>
      <c r="B60" s="29" t="s">
        <v>165</v>
      </c>
      <c r="C60" s="30" t="s">
        <v>171</v>
      </c>
      <c r="G60" s="39"/>
      <c r="H60" s="29" t="s">
        <v>170</v>
      </c>
      <c r="I60" s="29" t="s">
        <v>165</v>
      </c>
      <c r="J60" s="30" t="s">
        <v>171</v>
      </c>
    </row>
    <row r="61" spans="1:10" ht="15.75" customHeight="1" x14ac:dyDescent="0.25">
      <c r="A61" s="29" t="s">
        <v>172</v>
      </c>
      <c r="B61" s="29" t="s">
        <v>149</v>
      </c>
      <c r="C61" s="30" t="s">
        <v>173</v>
      </c>
      <c r="G61" s="39"/>
      <c r="H61" s="29" t="s">
        <v>172</v>
      </c>
      <c r="I61" s="29" t="s">
        <v>149</v>
      </c>
      <c r="J61" s="30" t="s">
        <v>173</v>
      </c>
    </row>
    <row r="62" spans="1:10" ht="15.75" customHeight="1" x14ac:dyDescent="0.25">
      <c r="A62" s="29" t="s">
        <v>174</v>
      </c>
      <c r="B62" s="29" t="s">
        <v>149</v>
      </c>
      <c r="C62" s="30" t="s">
        <v>175</v>
      </c>
      <c r="G62" s="39"/>
      <c r="H62" s="29" t="s">
        <v>174</v>
      </c>
      <c r="I62" s="29" t="s">
        <v>149</v>
      </c>
      <c r="J62" s="30" t="s">
        <v>175</v>
      </c>
    </row>
    <row r="63" spans="1:10" ht="15.75" customHeight="1" x14ac:dyDescent="0.25">
      <c r="A63" s="29" t="s">
        <v>176</v>
      </c>
      <c r="B63" s="29" t="s">
        <v>160</v>
      </c>
      <c r="C63" s="30" t="s">
        <v>177</v>
      </c>
      <c r="G63" s="39"/>
      <c r="H63" s="29" t="s">
        <v>176</v>
      </c>
      <c r="I63" s="29" t="s">
        <v>160</v>
      </c>
      <c r="J63" s="30" t="s">
        <v>178</v>
      </c>
    </row>
    <row r="64" spans="1:10" ht="15.75" customHeight="1" x14ac:dyDescent="0.25">
      <c r="A64" s="29" t="s">
        <v>179</v>
      </c>
      <c r="B64" s="29" t="s">
        <v>160</v>
      </c>
      <c r="C64" s="30"/>
      <c r="G64" s="39"/>
      <c r="H64" s="29" t="s">
        <v>179</v>
      </c>
      <c r="I64" s="29" t="s">
        <v>160</v>
      </c>
      <c r="J64" s="30"/>
    </row>
    <row r="65" spans="1:10" ht="15.75" customHeight="1" x14ac:dyDescent="0.25">
      <c r="A65" s="29" t="s">
        <v>180</v>
      </c>
      <c r="B65" s="29" t="s">
        <v>165</v>
      </c>
      <c r="C65" s="30" t="s">
        <v>15</v>
      </c>
      <c r="G65" s="39"/>
      <c r="H65" s="29" t="s">
        <v>180</v>
      </c>
      <c r="I65" s="29" t="s">
        <v>165</v>
      </c>
      <c r="J65" s="30" t="s">
        <v>15</v>
      </c>
    </row>
    <row r="66" spans="1:10" ht="15.75" customHeight="1" x14ac:dyDescent="0.25">
      <c r="A66" s="29" t="s">
        <v>181</v>
      </c>
      <c r="B66" s="29" t="s">
        <v>149</v>
      </c>
      <c r="C66" s="30" t="s">
        <v>24</v>
      </c>
      <c r="G66" s="39"/>
      <c r="H66" s="29" t="s">
        <v>181</v>
      </c>
      <c r="I66" s="29" t="s">
        <v>149</v>
      </c>
      <c r="J66" s="30" t="s">
        <v>24</v>
      </c>
    </row>
    <row r="67" spans="1:10" ht="15.75" customHeight="1" x14ac:dyDescent="0.25">
      <c r="A67" s="29" t="s">
        <v>182</v>
      </c>
      <c r="B67" s="29" t="s">
        <v>165</v>
      </c>
      <c r="C67" s="30" t="s">
        <v>24</v>
      </c>
      <c r="G67" s="39"/>
      <c r="H67" s="29" t="s">
        <v>182</v>
      </c>
      <c r="I67" s="29" t="s">
        <v>165</v>
      </c>
      <c r="J67" s="30" t="s">
        <v>15</v>
      </c>
    </row>
    <row r="68" spans="1:10" ht="15.75" customHeight="1" x14ac:dyDescent="0.25">
      <c r="A68" s="29" t="s">
        <v>183</v>
      </c>
      <c r="B68" s="29" t="s">
        <v>165</v>
      </c>
      <c r="C68" s="30" t="s">
        <v>24</v>
      </c>
      <c r="G68" s="39"/>
      <c r="H68" s="29" t="s">
        <v>183</v>
      </c>
      <c r="I68" s="29" t="s">
        <v>165</v>
      </c>
      <c r="J68" s="30" t="s">
        <v>24</v>
      </c>
    </row>
    <row r="69" spans="1:10" ht="15.75" customHeight="1" x14ac:dyDescent="0.25">
      <c r="A69" s="29" t="s">
        <v>184</v>
      </c>
      <c r="B69" s="29" t="s">
        <v>165</v>
      </c>
      <c r="C69" s="30" t="s">
        <v>24</v>
      </c>
      <c r="G69" s="39"/>
      <c r="H69" s="29" t="s">
        <v>184</v>
      </c>
      <c r="I69" s="29" t="s">
        <v>165</v>
      </c>
      <c r="J69" s="30" t="s">
        <v>15</v>
      </c>
    </row>
    <row r="70" spans="1:10" ht="15.75" customHeight="1" x14ac:dyDescent="0.25">
      <c r="A70" s="29" t="s">
        <v>185</v>
      </c>
      <c r="B70" s="29" t="s">
        <v>186</v>
      </c>
      <c r="C70" s="30">
        <v>56</v>
      </c>
      <c r="G70" s="39"/>
      <c r="H70" s="29" t="s">
        <v>185</v>
      </c>
      <c r="I70" s="29" t="s">
        <v>186</v>
      </c>
      <c r="J70" s="30">
        <v>56</v>
      </c>
    </row>
    <row r="71" spans="1:10" ht="15.75" customHeight="1" x14ac:dyDescent="0.25">
      <c r="A71" s="29" t="s">
        <v>187</v>
      </c>
      <c r="B71" s="29" t="s">
        <v>186</v>
      </c>
      <c r="C71" s="30">
        <v>0</v>
      </c>
      <c r="G71" s="39"/>
      <c r="H71" s="29" t="s">
        <v>187</v>
      </c>
      <c r="I71" s="29" t="s">
        <v>186</v>
      </c>
      <c r="J71" s="30">
        <v>0</v>
      </c>
    </row>
    <row r="72" spans="1:10" ht="15.75" customHeight="1" x14ac:dyDescent="0.25">
      <c r="A72" s="29" t="s">
        <v>188</v>
      </c>
      <c r="B72" s="29" t="s">
        <v>186</v>
      </c>
      <c r="C72" s="30" t="s">
        <v>24</v>
      </c>
      <c r="G72" s="39"/>
      <c r="H72" s="29" t="s">
        <v>188</v>
      </c>
      <c r="I72" s="29" t="s">
        <v>186</v>
      </c>
      <c r="J72" s="30" t="s">
        <v>24</v>
      </c>
    </row>
    <row r="73" spans="1:10" ht="15.75" customHeight="1" x14ac:dyDescent="0.25">
      <c r="A73" s="29" t="s">
        <v>189</v>
      </c>
      <c r="B73" s="29" t="s">
        <v>165</v>
      </c>
      <c r="C73" s="30" t="s">
        <v>190</v>
      </c>
      <c r="G73" s="39"/>
      <c r="H73" s="29" t="s">
        <v>189</v>
      </c>
      <c r="I73" s="29" t="s">
        <v>165</v>
      </c>
      <c r="J73" s="30" t="s">
        <v>190</v>
      </c>
    </row>
    <row r="74" spans="1:10" ht="15.75" customHeight="1" x14ac:dyDescent="0.25">
      <c r="A74" s="29" t="s">
        <v>191</v>
      </c>
      <c r="B74" s="29" t="s">
        <v>186</v>
      </c>
      <c r="C74" s="30" t="s">
        <v>24</v>
      </c>
      <c r="G74" s="39"/>
      <c r="H74" s="29" t="s">
        <v>191</v>
      </c>
      <c r="I74" s="29" t="s">
        <v>186</v>
      </c>
      <c r="J74" s="30" t="s">
        <v>24</v>
      </c>
    </row>
    <row r="75" spans="1:10" ht="15.75" customHeight="1" x14ac:dyDescent="0.25">
      <c r="A75" s="29" t="s">
        <v>192</v>
      </c>
      <c r="B75" s="29" t="s">
        <v>186</v>
      </c>
      <c r="C75" s="30"/>
      <c r="G75" s="39"/>
      <c r="H75" s="29" t="s">
        <v>192</v>
      </c>
      <c r="I75" s="29" t="s">
        <v>186</v>
      </c>
      <c r="J75" s="30"/>
    </row>
    <row r="76" spans="1:10" ht="15.75" customHeight="1" x14ac:dyDescent="0.25">
      <c r="A76" s="29" t="s">
        <v>193</v>
      </c>
      <c r="B76" s="29" t="s">
        <v>186</v>
      </c>
      <c r="C76" s="30" t="s">
        <v>194</v>
      </c>
      <c r="G76" s="39"/>
      <c r="H76" s="29" t="s">
        <v>193</v>
      </c>
      <c r="I76" s="29" t="s">
        <v>186</v>
      </c>
      <c r="J76" s="30" t="s">
        <v>194</v>
      </c>
    </row>
    <row r="77" spans="1:10" ht="15.75" customHeight="1" x14ac:dyDescent="0.25">
      <c r="A77" s="29" t="s">
        <v>195</v>
      </c>
      <c r="B77" s="29" t="s">
        <v>186</v>
      </c>
      <c r="C77" s="30">
        <v>-1</v>
      </c>
      <c r="G77" s="39"/>
      <c r="H77" s="29" t="s">
        <v>195</v>
      </c>
      <c r="I77" s="29" t="s">
        <v>186</v>
      </c>
      <c r="J77" s="30">
        <v>-1</v>
      </c>
    </row>
    <row r="78" spans="1:10" ht="15.75" customHeight="1" x14ac:dyDescent="0.25">
      <c r="A78" s="29" t="s">
        <v>196</v>
      </c>
      <c r="B78" s="29" t="s">
        <v>186</v>
      </c>
      <c r="C78" s="30">
        <v>-1</v>
      </c>
      <c r="G78" s="39"/>
      <c r="H78" s="29" t="s">
        <v>196</v>
      </c>
      <c r="I78" s="29" t="s">
        <v>186</v>
      </c>
      <c r="J78" s="30">
        <v>-1</v>
      </c>
    </row>
    <row r="79" spans="1:10" ht="15.75" customHeight="1" x14ac:dyDescent="0.25">
      <c r="A79" s="29" t="s">
        <v>197</v>
      </c>
      <c r="B79" s="29" t="s">
        <v>165</v>
      </c>
      <c r="C79" s="30" t="s">
        <v>198</v>
      </c>
      <c r="G79" s="39"/>
      <c r="H79" s="29" t="s">
        <v>197</v>
      </c>
      <c r="I79" s="29" t="s">
        <v>165</v>
      </c>
      <c r="J79" s="30" t="s">
        <v>198</v>
      </c>
    </row>
    <row r="80" spans="1:10" ht="15.75" customHeight="1" x14ac:dyDescent="0.25">
      <c r="A80" s="29" t="s">
        <v>199</v>
      </c>
      <c r="B80" s="29" t="s">
        <v>165</v>
      </c>
      <c r="C80" s="30">
        <v>1</v>
      </c>
      <c r="G80" s="39"/>
      <c r="H80" s="29" t="s">
        <v>199</v>
      </c>
      <c r="I80" s="29" t="s">
        <v>165</v>
      </c>
      <c r="J80" s="30">
        <v>1</v>
      </c>
    </row>
    <row r="81" spans="1:10" ht="15.75" customHeight="1" x14ac:dyDescent="0.25">
      <c r="A81" s="31" t="s">
        <v>200</v>
      </c>
      <c r="B81" s="31" t="s">
        <v>165</v>
      </c>
      <c r="C81" s="32" t="s">
        <v>24</v>
      </c>
      <c r="G81" s="39"/>
      <c r="H81" s="31" t="s">
        <v>200</v>
      </c>
      <c r="I81" s="31" t="s">
        <v>165</v>
      </c>
      <c r="J81" s="32" t="s">
        <v>15</v>
      </c>
    </row>
    <row r="82" spans="1:10" ht="15.75" customHeight="1" x14ac:dyDescent="0.25">
      <c r="G82" s="39"/>
    </row>
    <row r="83" spans="1:10" ht="15.75" customHeight="1" x14ac:dyDescent="0.25">
      <c r="G83" s="39"/>
    </row>
    <row r="84" spans="1:10" ht="15.75" customHeight="1" x14ac:dyDescent="0.25">
      <c r="G84" s="39"/>
    </row>
    <row r="85" spans="1:10" ht="15.75" customHeight="1" x14ac:dyDescent="0.25">
      <c r="G85" s="39"/>
    </row>
    <row r="86" spans="1:10" ht="15.75" customHeight="1" thickBot="1" x14ac:dyDescent="0.3">
      <c r="G86" s="39"/>
    </row>
    <row r="87" spans="1:10" ht="15.75" customHeight="1" x14ac:dyDescent="0.25">
      <c r="A87" s="57" t="s">
        <v>201</v>
      </c>
      <c r="B87" s="58"/>
      <c r="C87" s="59">
        <v>0.16</v>
      </c>
      <c r="G87" s="39"/>
    </row>
    <row r="88" spans="1:10" ht="15.75" customHeight="1" thickBot="1" x14ac:dyDescent="0.3">
      <c r="A88" s="60" t="s">
        <v>202</v>
      </c>
      <c r="B88" s="61"/>
      <c r="C88" s="62">
        <v>0.11</v>
      </c>
      <c r="G88" s="39"/>
    </row>
    <row r="89" spans="1:10" ht="15.75" customHeight="1" x14ac:dyDescent="0.25">
      <c r="G89" s="39"/>
    </row>
    <row r="90" spans="1:10" ht="15.75" customHeight="1" x14ac:dyDescent="0.25">
      <c r="G90" s="39"/>
    </row>
    <row r="91" spans="1:10" ht="15.75" customHeight="1" x14ac:dyDescent="0.25">
      <c r="A91" s="48"/>
      <c r="B91" s="116"/>
      <c r="C91" s="48"/>
      <c r="G91" s="39"/>
    </row>
    <row r="92" spans="1:10" ht="15.75" customHeight="1" x14ac:dyDescent="0.25">
      <c r="G92" s="39"/>
    </row>
    <row r="93" spans="1:10" ht="15.75" customHeight="1" x14ac:dyDescent="0.25">
      <c r="G93" s="39"/>
    </row>
    <row r="94" spans="1:10" ht="15.75" customHeight="1" x14ac:dyDescent="0.25">
      <c r="G94" s="39"/>
    </row>
    <row r="95" spans="1:10" ht="15.75" customHeight="1" x14ac:dyDescent="0.25">
      <c r="G95" s="39"/>
    </row>
    <row r="96" spans="1:10" ht="15.75" customHeight="1" x14ac:dyDescent="0.25">
      <c r="G96" s="39"/>
    </row>
    <row r="97" spans="7:7" ht="15.75" customHeight="1" x14ac:dyDescent="0.25">
      <c r="G97" s="39"/>
    </row>
    <row r="98" spans="7:7" ht="15.75" customHeight="1" x14ac:dyDescent="0.25">
      <c r="G98" s="39"/>
    </row>
    <row r="99" spans="7:7" ht="15.75" customHeight="1" x14ac:dyDescent="0.25">
      <c r="G99" s="39"/>
    </row>
    <row r="100" spans="7:7" ht="15.75" customHeight="1" x14ac:dyDescent="0.25">
      <c r="G100" s="39"/>
    </row>
    <row r="101" spans="7:7" ht="15.75" customHeight="1" x14ac:dyDescent="0.25">
      <c r="G101" s="39"/>
    </row>
    <row r="102" spans="7:7" ht="15.75" customHeight="1" x14ac:dyDescent="0.25">
      <c r="G102" s="39"/>
    </row>
    <row r="103" spans="7:7" ht="15.75" customHeight="1" x14ac:dyDescent="0.25">
      <c r="G103" s="39"/>
    </row>
    <row r="104" spans="7:7" ht="15.75" customHeight="1" x14ac:dyDescent="0.25">
      <c r="G104" s="39"/>
    </row>
    <row r="105" spans="7:7" ht="15.75" customHeight="1" x14ac:dyDescent="0.25">
      <c r="G105" s="39"/>
    </row>
    <row r="106" spans="7:7" ht="15.75" customHeight="1" x14ac:dyDescent="0.25">
      <c r="G106" s="39"/>
    </row>
    <row r="107" spans="7:7" ht="15.75" customHeight="1" x14ac:dyDescent="0.25">
      <c r="G107" s="39"/>
    </row>
    <row r="108" spans="7:7" ht="15.75" customHeight="1" x14ac:dyDescent="0.25">
      <c r="G108" s="39"/>
    </row>
    <row r="109" spans="7:7" ht="15.75" customHeight="1" x14ac:dyDescent="0.25">
      <c r="G109" s="39"/>
    </row>
    <row r="110" spans="7:7" ht="15.75" customHeight="1" x14ac:dyDescent="0.25">
      <c r="G110" s="39"/>
    </row>
    <row r="111" spans="7:7" ht="15.75" customHeight="1" x14ac:dyDescent="0.25">
      <c r="G111" s="39"/>
    </row>
    <row r="112" spans="7:7" ht="15.75" customHeight="1" x14ac:dyDescent="0.25">
      <c r="G112" s="39"/>
    </row>
    <row r="113" spans="1:9" ht="15.75" customHeight="1" x14ac:dyDescent="0.25">
      <c r="G113" s="39"/>
    </row>
    <row r="114" spans="1:9" ht="15.75" customHeight="1" x14ac:dyDescent="0.25">
      <c r="G114" s="39"/>
    </row>
    <row r="115" spans="1:9" ht="15.75" customHeight="1" x14ac:dyDescent="0.25">
      <c r="G115" s="39"/>
    </row>
    <row r="116" spans="1:9" ht="15.75" customHeight="1" x14ac:dyDescent="0.25">
      <c r="G116" s="39"/>
    </row>
    <row r="117" spans="1:9" ht="15.75" customHeight="1" x14ac:dyDescent="0.25">
      <c r="G117" s="39"/>
    </row>
    <row r="118" spans="1:9" ht="15.75" customHeight="1" x14ac:dyDescent="0.25">
      <c r="G118" s="39"/>
    </row>
    <row r="119" spans="1:9" ht="15.75" customHeight="1" x14ac:dyDescent="0.25">
      <c r="G119" s="39"/>
    </row>
    <row r="120" spans="1:9" ht="15.75" customHeight="1" x14ac:dyDescent="0.25">
      <c r="G120" s="39"/>
    </row>
    <row r="121" spans="1:9" ht="15.75" customHeight="1" x14ac:dyDescent="0.3">
      <c r="A121" s="49" t="s">
        <v>203</v>
      </c>
      <c r="G121" s="39"/>
      <c r="H121" t="s">
        <v>652</v>
      </c>
      <c r="I121" t="s">
        <v>652</v>
      </c>
    </row>
    <row r="122" spans="1:9" ht="15.75" customHeight="1" x14ac:dyDescent="0.3">
      <c r="A122" s="105" t="s">
        <v>204</v>
      </c>
      <c r="B122" s="105" t="s">
        <v>205</v>
      </c>
      <c r="C122" s="105" t="s">
        <v>206</v>
      </c>
      <c r="G122" s="39"/>
      <c r="H122" s="105" t="s">
        <v>205</v>
      </c>
      <c r="I122" s="105" t="s">
        <v>206</v>
      </c>
    </row>
    <row r="123" spans="1:9" ht="15.75" customHeight="1" x14ac:dyDescent="0.25">
      <c r="A123" s="95" t="s">
        <v>81</v>
      </c>
      <c r="B123" s="199">
        <v>1</v>
      </c>
      <c r="C123" s="199">
        <v>1</v>
      </c>
      <c r="G123" s="39"/>
      <c r="H123" s="98">
        <v>1.2</v>
      </c>
      <c r="I123" s="98">
        <v>1.2</v>
      </c>
    </row>
    <row r="124" spans="1:9" ht="15.75" customHeight="1" x14ac:dyDescent="0.25">
      <c r="A124" s="96" t="s">
        <v>207</v>
      </c>
      <c r="B124" s="199">
        <v>1</v>
      </c>
      <c r="C124" s="199">
        <v>1</v>
      </c>
      <c r="G124" s="39"/>
      <c r="H124" s="98">
        <v>1.05</v>
      </c>
      <c r="I124" s="98">
        <v>1.1000000000000001</v>
      </c>
    </row>
    <row r="125" spans="1:9" ht="15.75" customHeight="1" x14ac:dyDescent="0.25">
      <c r="A125" s="95" t="s">
        <v>5</v>
      </c>
      <c r="B125" s="98">
        <v>1</v>
      </c>
      <c r="C125" s="98">
        <v>1</v>
      </c>
      <c r="G125" s="39"/>
      <c r="H125" s="98">
        <v>1</v>
      </c>
      <c r="I125" s="98">
        <v>1</v>
      </c>
    </row>
    <row r="126" spans="1:9" ht="15.75" customHeight="1" x14ac:dyDescent="0.25">
      <c r="A126" s="95" t="s">
        <v>72</v>
      </c>
      <c r="B126" s="199">
        <v>1</v>
      </c>
      <c r="C126" s="199">
        <v>1</v>
      </c>
      <c r="G126" s="39"/>
      <c r="H126" s="98">
        <v>0.9</v>
      </c>
      <c r="I126" s="98">
        <v>0.9</v>
      </c>
    </row>
    <row r="127" spans="1:9" ht="15.75" customHeight="1" x14ac:dyDescent="0.25">
      <c r="A127" s="95" t="s">
        <v>63</v>
      </c>
      <c r="B127" s="199">
        <v>1</v>
      </c>
      <c r="C127" s="199">
        <v>1</v>
      </c>
      <c r="G127" s="39"/>
      <c r="H127" s="98">
        <v>1</v>
      </c>
      <c r="I127" s="98">
        <v>1</v>
      </c>
    </row>
    <row r="128" spans="1:9" ht="15.75" customHeight="1" x14ac:dyDescent="0.25">
      <c r="A128" s="95" t="s">
        <v>67</v>
      </c>
      <c r="B128" s="199">
        <v>1</v>
      </c>
      <c r="C128" s="199">
        <v>1</v>
      </c>
      <c r="G128" s="39"/>
      <c r="H128" s="98">
        <v>1.1499999999999999</v>
      </c>
      <c r="I128" s="98">
        <v>1.2</v>
      </c>
    </row>
    <row r="129" spans="1:10" ht="15.75" customHeight="1" x14ac:dyDescent="0.25">
      <c r="B129" s="126"/>
      <c r="C129" s="126"/>
      <c r="G129" s="39"/>
    </row>
    <row r="130" spans="1:10" ht="15.75" customHeight="1" x14ac:dyDescent="0.3">
      <c r="A130" s="49" t="s">
        <v>203</v>
      </c>
      <c r="G130" s="39"/>
    </row>
    <row r="131" spans="1:10" ht="15.75" customHeight="1" x14ac:dyDescent="0.3">
      <c r="A131" s="105" t="s">
        <v>208</v>
      </c>
      <c r="B131" s="105" t="s">
        <v>209</v>
      </c>
      <c r="C131" s="105" t="s">
        <v>613</v>
      </c>
      <c r="D131" s="105" t="s">
        <v>210</v>
      </c>
      <c r="G131" s="39"/>
      <c r="H131" s="105" t="s">
        <v>209</v>
      </c>
      <c r="I131" s="105" t="s">
        <v>613</v>
      </c>
      <c r="J131" s="105" t="s">
        <v>210</v>
      </c>
    </row>
    <row r="132" spans="1:10" ht="15.75" customHeight="1" x14ac:dyDescent="0.25">
      <c r="A132" s="96" t="s">
        <v>21</v>
      </c>
      <c r="B132" s="196">
        <v>1</v>
      </c>
      <c r="C132" s="196">
        <v>1</v>
      </c>
      <c r="D132" s="196">
        <v>1</v>
      </c>
      <c r="G132" s="39"/>
      <c r="H132" s="112">
        <v>1</v>
      </c>
      <c r="I132" s="112">
        <v>1</v>
      </c>
      <c r="J132" s="112">
        <v>1</v>
      </c>
    </row>
    <row r="133" spans="1:10" ht="15.75" customHeight="1" x14ac:dyDescent="0.25">
      <c r="A133" s="96" t="s">
        <v>71</v>
      </c>
      <c r="B133" s="197">
        <v>0.97499999999999998</v>
      </c>
      <c r="C133" s="197">
        <v>0.97499999999999998</v>
      </c>
      <c r="D133" s="197">
        <v>0.97499999999999998</v>
      </c>
      <c r="G133" s="39"/>
      <c r="H133" s="112">
        <v>0.9</v>
      </c>
      <c r="I133" s="112">
        <v>0.9</v>
      </c>
      <c r="J133" s="112">
        <v>0.95</v>
      </c>
    </row>
    <row r="134" spans="1:10" ht="15.75" customHeight="1" x14ac:dyDescent="0.25">
      <c r="A134" s="96" t="s">
        <v>61</v>
      </c>
      <c r="B134" s="197">
        <v>0.95</v>
      </c>
      <c r="C134" s="197">
        <v>0.95</v>
      </c>
      <c r="D134" s="196">
        <v>0.95</v>
      </c>
      <c r="G134" s="39"/>
      <c r="H134" s="112">
        <v>0.7</v>
      </c>
      <c r="I134" s="112">
        <v>0.75</v>
      </c>
      <c r="J134" s="112">
        <v>0.95</v>
      </c>
    </row>
    <row r="135" spans="1:10" ht="15.75" customHeight="1" x14ac:dyDescent="0.3">
      <c r="A135" s="106" t="str">
        <f>+Quoter!C13&amp;Quoter!C4</f>
        <v>All Mexico1</v>
      </c>
      <c r="B135" s="106">
        <f>VLOOKUP(A135,A137:B244,2,0)</f>
        <v>1</v>
      </c>
      <c r="G135" s="39"/>
    </row>
    <row r="136" spans="1:10" ht="15.75" customHeight="1" x14ac:dyDescent="0.25">
      <c r="G136" s="39"/>
    </row>
    <row r="137" spans="1:10" ht="15.75" customHeight="1" x14ac:dyDescent="0.25">
      <c r="A137" s="200" t="s">
        <v>211</v>
      </c>
      <c r="B137" s="200">
        <f>+$B$134</f>
        <v>0.95</v>
      </c>
      <c r="G137" s="39"/>
    </row>
    <row r="138" spans="1:10" ht="15.75" customHeight="1" x14ac:dyDescent="0.25">
      <c r="A138" s="200" t="s">
        <v>607</v>
      </c>
      <c r="B138" s="200">
        <f>+$C$134</f>
        <v>0.95</v>
      </c>
      <c r="G138" s="39"/>
    </row>
    <row r="139" spans="1:10" ht="15.75" customHeight="1" x14ac:dyDescent="0.25">
      <c r="A139" s="200" t="s">
        <v>212</v>
      </c>
      <c r="B139" s="200">
        <f>+$C$134</f>
        <v>0.95</v>
      </c>
      <c r="G139" s="39"/>
    </row>
    <row r="140" spans="1:10" ht="15.75" customHeight="1" x14ac:dyDescent="0.25">
      <c r="A140" s="200" t="s">
        <v>608</v>
      </c>
      <c r="B140" s="200">
        <f>+$C$134</f>
        <v>0.95</v>
      </c>
      <c r="G140" s="39"/>
    </row>
    <row r="141" spans="1:10" ht="15.75" customHeight="1" x14ac:dyDescent="0.25">
      <c r="A141" s="200" t="s">
        <v>614</v>
      </c>
      <c r="B141" s="200">
        <f>+$C$134</f>
        <v>0.95</v>
      </c>
      <c r="G141" s="39"/>
    </row>
    <row r="142" spans="1:10" ht="15.75" customHeight="1" x14ac:dyDescent="0.25">
      <c r="A142" s="200" t="s">
        <v>617</v>
      </c>
      <c r="B142" s="200">
        <f>+$C$134</f>
        <v>0.95</v>
      </c>
      <c r="G142" s="39"/>
    </row>
    <row r="143" spans="1:10" ht="15.75" customHeight="1" x14ac:dyDescent="0.25">
      <c r="A143" s="200" t="s">
        <v>213</v>
      </c>
      <c r="B143" s="200">
        <f t="shared" ref="B143:B172" si="0">+$D$134</f>
        <v>0.95</v>
      </c>
      <c r="G143" s="39"/>
    </row>
    <row r="144" spans="1:10" ht="15.75" customHeight="1" x14ac:dyDescent="0.25">
      <c r="A144" s="200" t="s">
        <v>214</v>
      </c>
      <c r="B144" s="200">
        <f t="shared" si="0"/>
        <v>0.95</v>
      </c>
      <c r="G144" s="39"/>
    </row>
    <row r="145" spans="1:7" ht="15.75" customHeight="1" x14ac:dyDescent="0.25">
      <c r="A145" s="200" t="s">
        <v>215</v>
      </c>
      <c r="B145" s="200">
        <f t="shared" si="0"/>
        <v>0.95</v>
      </c>
      <c r="G145" s="39"/>
    </row>
    <row r="146" spans="1:7" ht="15.75" customHeight="1" x14ac:dyDescent="0.25">
      <c r="A146" s="200" t="s">
        <v>216</v>
      </c>
      <c r="B146" s="200">
        <f t="shared" si="0"/>
        <v>0.95</v>
      </c>
      <c r="G146" s="39"/>
    </row>
    <row r="147" spans="1:7" ht="15.75" customHeight="1" x14ac:dyDescent="0.25">
      <c r="A147" s="200" t="s">
        <v>217</v>
      </c>
      <c r="B147" s="200">
        <f t="shared" si="0"/>
        <v>0.95</v>
      </c>
      <c r="G147" s="39"/>
    </row>
    <row r="148" spans="1:7" ht="15.75" customHeight="1" x14ac:dyDescent="0.25">
      <c r="A148" s="200" t="s">
        <v>218</v>
      </c>
      <c r="B148" s="200">
        <f t="shared" si="0"/>
        <v>0.95</v>
      </c>
      <c r="G148" s="39"/>
    </row>
    <row r="149" spans="1:7" ht="15.75" customHeight="1" x14ac:dyDescent="0.25">
      <c r="A149" s="200" t="s">
        <v>219</v>
      </c>
      <c r="B149" s="200">
        <f t="shared" si="0"/>
        <v>0.95</v>
      </c>
      <c r="G149" s="39"/>
    </row>
    <row r="150" spans="1:7" ht="15.75" customHeight="1" x14ac:dyDescent="0.25">
      <c r="A150" s="200" t="s">
        <v>220</v>
      </c>
      <c r="B150" s="200">
        <f t="shared" si="0"/>
        <v>0.95</v>
      </c>
      <c r="G150" s="39"/>
    </row>
    <row r="151" spans="1:7" ht="15.75" customHeight="1" x14ac:dyDescent="0.25">
      <c r="A151" s="200" t="s">
        <v>221</v>
      </c>
      <c r="B151" s="200">
        <f t="shared" si="0"/>
        <v>0.95</v>
      </c>
      <c r="G151" s="39"/>
    </row>
    <row r="152" spans="1:7" ht="15.75" customHeight="1" x14ac:dyDescent="0.25">
      <c r="A152" s="200" t="s">
        <v>222</v>
      </c>
      <c r="B152" s="200">
        <f t="shared" si="0"/>
        <v>0.95</v>
      </c>
      <c r="G152" s="39"/>
    </row>
    <row r="153" spans="1:7" ht="15.75" customHeight="1" x14ac:dyDescent="0.25">
      <c r="A153" s="200" t="s">
        <v>223</v>
      </c>
      <c r="B153" s="200">
        <f t="shared" si="0"/>
        <v>0.95</v>
      </c>
      <c r="G153" s="39"/>
    </row>
    <row r="154" spans="1:7" ht="15.75" customHeight="1" x14ac:dyDescent="0.25">
      <c r="A154" s="200" t="s">
        <v>224</v>
      </c>
      <c r="B154" s="200">
        <f t="shared" si="0"/>
        <v>0.95</v>
      </c>
      <c r="G154" s="39"/>
    </row>
    <row r="155" spans="1:7" ht="15.75" customHeight="1" x14ac:dyDescent="0.25">
      <c r="A155" s="200" t="s">
        <v>225</v>
      </c>
      <c r="B155" s="200">
        <f t="shared" si="0"/>
        <v>0.95</v>
      </c>
      <c r="G155" s="39"/>
    </row>
    <row r="156" spans="1:7" ht="15.75" customHeight="1" x14ac:dyDescent="0.25">
      <c r="A156" s="200" t="s">
        <v>226</v>
      </c>
      <c r="B156" s="200">
        <f t="shared" si="0"/>
        <v>0.95</v>
      </c>
      <c r="G156" s="39"/>
    </row>
    <row r="157" spans="1:7" ht="15.75" customHeight="1" x14ac:dyDescent="0.25">
      <c r="A157" s="200" t="s">
        <v>227</v>
      </c>
      <c r="B157" s="200">
        <f t="shared" si="0"/>
        <v>0.95</v>
      </c>
      <c r="G157" s="39"/>
    </row>
    <row r="158" spans="1:7" ht="15.75" customHeight="1" x14ac:dyDescent="0.25">
      <c r="A158" s="200" t="s">
        <v>228</v>
      </c>
      <c r="B158" s="200">
        <f t="shared" si="0"/>
        <v>0.95</v>
      </c>
      <c r="G158" s="39"/>
    </row>
    <row r="159" spans="1:7" ht="15.75" customHeight="1" x14ac:dyDescent="0.25">
      <c r="A159" s="200" t="s">
        <v>229</v>
      </c>
      <c r="B159" s="200">
        <f t="shared" si="0"/>
        <v>0.95</v>
      </c>
      <c r="G159" s="39"/>
    </row>
    <row r="160" spans="1:7" ht="15.75" customHeight="1" x14ac:dyDescent="0.25">
      <c r="A160" s="200" t="s">
        <v>230</v>
      </c>
      <c r="B160" s="200">
        <f t="shared" si="0"/>
        <v>0.95</v>
      </c>
      <c r="G160" s="39"/>
    </row>
    <row r="161" spans="1:7" ht="15.75" customHeight="1" x14ac:dyDescent="0.25">
      <c r="A161" s="200" t="s">
        <v>231</v>
      </c>
      <c r="B161" s="200">
        <f t="shared" si="0"/>
        <v>0.95</v>
      </c>
      <c r="G161" s="39"/>
    </row>
    <row r="162" spans="1:7" ht="15.75" customHeight="1" x14ac:dyDescent="0.25">
      <c r="A162" s="200" t="s">
        <v>232</v>
      </c>
      <c r="B162" s="200">
        <f t="shared" si="0"/>
        <v>0.95</v>
      </c>
      <c r="G162" s="39"/>
    </row>
    <row r="163" spans="1:7" ht="15.75" customHeight="1" x14ac:dyDescent="0.25">
      <c r="A163" s="200" t="s">
        <v>233</v>
      </c>
      <c r="B163" s="200">
        <f t="shared" si="0"/>
        <v>0.95</v>
      </c>
      <c r="G163" s="39"/>
    </row>
    <row r="164" spans="1:7" ht="15.75" customHeight="1" x14ac:dyDescent="0.25">
      <c r="A164" s="200" t="s">
        <v>234</v>
      </c>
      <c r="B164" s="200">
        <f t="shared" si="0"/>
        <v>0.95</v>
      </c>
      <c r="G164" s="39"/>
    </row>
    <row r="165" spans="1:7" ht="15.75" customHeight="1" x14ac:dyDescent="0.25">
      <c r="A165" s="200" t="s">
        <v>235</v>
      </c>
      <c r="B165" s="200">
        <f t="shared" si="0"/>
        <v>0.95</v>
      </c>
      <c r="G165" s="39"/>
    </row>
    <row r="166" spans="1:7" ht="15.75" customHeight="1" x14ac:dyDescent="0.25">
      <c r="A166" s="200" t="s">
        <v>236</v>
      </c>
      <c r="B166" s="200">
        <f t="shared" si="0"/>
        <v>0.95</v>
      </c>
      <c r="G166" s="39"/>
    </row>
    <row r="167" spans="1:7" ht="15.75" customHeight="1" x14ac:dyDescent="0.25">
      <c r="A167" s="200" t="s">
        <v>237</v>
      </c>
      <c r="B167" s="200">
        <f t="shared" si="0"/>
        <v>0.95</v>
      </c>
      <c r="G167" s="39"/>
    </row>
    <row r="168" spans="1:7" ht="15.75" customHeight="1" x14ac:dyDescent="0.25">
      <c r="A168" s="200" t="s">
        <v>238</v>
      </c>
      <c r="B168" s="200">
        <f t="shared" si="0"/>
        <v>0.95</v>
      </c>
      <c r="G168" s="39"/>
    </row>
    <row r="169" spans="1:7" ht="15.75" customHeight="1" x14ac:dyDescent="0.25">
      <c r="A169" s="200" t="s">
        <v>239</v>
      </c>
      <c r="B169" s="200">
        <f t="shared" si="0"/>
        <v>0.95</v>
      </c>
      <c r="G169" s="39"/>
    </row>
    <row r="170" spans="1:7" ht="15.75" customHeight="1" x14ac:dyDescent="0.25">
      <c r="A170" s="200" t="s">
        <v>240</v>
      </c>
      <c r="B170" s="200">
        <f t="shared" si="0"/>
        <v>0.95</v>
      </c>
      <c r="G170" s="39"/>
    </row>
    <row r="171" spans="1:7" ht="15.75" customHeight="1" x14ac:dyDescent="0.25">
      <c r="A171" s="200" t="s">
        <v>241</v>
      </c>
      <c r="B171" s="200">
        <f t="shared" si="0"/>
        <v>0.95</v>
      </c>
      <c r="G171" s="39"/>
    </row>
    <row r="172" spans="1:7" ht="15.75" customHeight="1" x14ac:dyDescent="0.25">
      <c r="A172" s="200" t="s">
        <v>242</v>
      </c>
      <c r="B172" s="200">
        <f t="shared" si="0"/>
        <v>0.95</v>
      </c>
      <c r="G172" s="39"/>
    </row>
    <row r="173" spans="1:7" ht="15.75" customHeight="1" x14ac:dyDescent="0.25">
      <c r="A173" s="200" t="s">
        <v>243</v>
      </c>
      <c r="B173" s="200">
        <f>+$B$133</f>
        <v>0.97499999999999998</v>
      </c>
      <c r="G173" s="39"/>
    </row>
    <row r="174" spans="1:7" ht="15.75" customHeight="1" x14ac:dyDescent="0.25">
      <c r="A174" s="200" t="s">
        <v>609</v>
      </c>
      <c r="B174" s="200">
        <f t="shared" ref="B174:B175" si="1">+$C$133</f>
        <v>0.97499999999999998</v>
      </c>
      <c r="G174" s="39"/>
    </row>
    <row r="175" spans="1:7" ht="15.75" customHeight="1" x14ac:dyDescent="0.25">
      <c r="A175" s="200" t="s">
        <v>244</v>
      </c>
      <c r="B175" s="200">
        <f t="shared" si="1"/>
        <v>0.97499999999999998</v>
      </c>
      <c r="G175" s="39"/>
    </row>
    <row r="176" spans="1:7" ht="15.75" customHeight="1" x14ac:dyDescent="0.25">
      <c r="A176" s="200" t="s">
        <v>610</v>
      </c>
      <c r="B176" s="200">
        <f>+$C$133</f>
        <v>0.97499999999999998</v>
      </c>
      <c r="G176" s="39"/>
    </row>
    <row r="177" spans="1:7" ht="15.75" customHeight="1" x14ac:dyDescent="0.25">
      <c r="A177" s="200" t="s">
        <v>615</v>
      </c>
      <c r="B177" s="200">
        <f>+$C$133</f>
        <v>0.97499999999999998</v>
      </c>
      <c r="G177" s="39"/>
    </row>
    <row r="178" spans="1:7" ht="15.75" customHeight="1" x14ac:dyDescent="0.25">
      <c r="A178" s="200" t="s">
        <v>618</v>
      </c>
      <c r="B178" s="200">
        <f>+$C$133</f>
        <v>0.97499999999999998</v>
      </c>
      <c r="G178" s="39"/>
    </row>
    <row r="179" spans="1:7" ht="15.75" customHeight="1" x14ac:dyDescent="0.25">
      <c r="A179" s="200" t="s">
        <v>245</v>
      </c>
      <c r="B179" s="200">
        <f t="shared" ref="B179:B208" si="2">+$D$133</f>
        <v>0.97499999999999998</v>
      </c>
      <c r="G179" s="39"/>
    </row>
    <row r="180" spans="1:7" ht="15.75" customHeight="1" x14ac:dyDescent="0.25">
      <c r="A180" s="200" t="s">
        <v>246</v>
      </c>
      <c r="B180" s="200">
        <f t="shared" si="2"/>
        <v>0.97499999999999998</v>
      </c>
      <c r="G180" s="39"/>
    </row>
    <row r="181" spans="1:7" ht="15.75" customHeight="1" x14ac:dyDescent="0.25">
      <c r="A181" s="200" t="s">
        <v>247</v>
      </c>
      <c r="B181" s="200">
        <f t="shared" si="2"/>
        <v>0.97499999999999998</v>
      </c>
      <c r="G181" s="39"/>
    </row>
    <row r="182" spans="1:7" ht="15.75" customHeight="1" x14ac:dyDescent="0.25">
      <c r="A182" s="200" t="s">
        <v>248</v>
      </c>
      <c r="B182" s="200">
        <f t="shared" si="2"/>
        <v>0.97499999999999998</v>
      </c>
      <c r="G182" s="39"/>
    </row>
    <row r="183" spans="1:7" ht="15.75" customHeight="1" x14ac:dyDescent="0.25">
      <c r="A183" s="200" t="s">
        <v>249</v>
      </c>
      <c r="B183" s="200">
        <f t="shared" si="2"/>
        <v>0.97499999999999998</v>
      </c>
      <c r="G183" s="39"/>
    </row>
    <row r="184" spans="1:7" ht="15.75" customHeight="1" x14ac:dyDescent="0.25">
      <c r="A184" s="200" t="s">
        <v>250</v>
      </c>
      <c r="B184" s="200">
        <f t="shared" si="2"/>
        <v>0.97499999999999998</v>
      </c>
      <c r="G184" s="39"/>
    </row>
    <row r="185" spans="1:7" ht="15.75" customHeight="1" x14ac:dyDescent="0.25">
      <c r="A185" s="200" t="s">
        <v>251</v>
      </c>
      <c r="B185" s="200">
        <f t="shared" si="2"/>
        <v>0.97499999999999998</v>
      </c>
      <c r="G185" s="39"/>
    </row>
    <row r="186" spans="1:7" ht="15.75" customHeight="1" x14ac:dyDescent="0.25">
      <c r="A186" s="200" t="s">
        <v>252</v>
      </c>
      <c r="B186" s="200">
        <f t="shared" si="2"/>
        <v>0.97499999999999998</v>
      </c>
      <c r="G186" s="39"/>
    </row>
    <row r="187" spans="1:7" ht="15.75" customHeight="1" x14ac:dyDescent="0.25">
      <c r="A187" s="200" t="s">
        <v>253</v>
      </c>
      <c r="B187" s="200">
        <f t="shared" si="2"/>
        <v>0.97499999999999998</v>
      </c>
      <c r="G187" s="39"/>
    </row>
    <row r="188" spans="1:7" ht="15.75" customHeight="1" x14ac:dyDescent="0.25">
      <c r="A188" s="200" t="s">
        <v>254</v>
      </c>
      <c r="B188" s="200">
        <f t="shared" si="2"/>
        <v>0.97499999999999998</v>
      </c>
      <c r="G188" s="39"/>
    </row>
    <row r="189" spans="1:7" ht="15.75" customHeight="1" x14ac:dyDescent="0.25">
      <c r="A189" s="200" t="s">
        <v>255</v>
      </c>
      <c r="B189" s="200">
        <f t="shared" si="2"/>
        <v>0.97499999999999998</v>
      </c>
      <c r="G189" s="39"/>
    </row>
    <row r="190" spans="1:7" ht="15.75" customHeight="1" x14ac:dyDescent="0.25">
      <c r="A190" s="200" t="s">
        <v>256</v>
      </c>
      <c r="B190" s="200">
        <f t="shared" si="2"/>
        <v>0.97499999999999998</v>
      </c>
      <c r="G190" s="39"/>
    </row>
    <row r="191" spans="1:7" ht="15.75" customHeight="1" x14ac:dyDescent="0.25">
      <c r="A191" s="200" t="s">
        <v>257</v>
      </c>
      <c r="B191" s="200">
        <f t="shared" si="2"/>
        <v>0.97499999999999998</v>
      </c>
      <c r="G191" s="39"/>
    </row>
    <row r="192" spans="1:7" ht="15.75" customHeight="1" x14ac:dyDescent="0.25">
      <c r="A192" s="200" t="s">
        <v>258</v>
      </c>
      <c r="B192" s="200">
        <f t="shared" si="2"/>
        <v>0.97499999999999998</v>
      </c>
      <c r="G192" s="39"/>
    </row>
    <row r="193" spans="1:7" ht="15.75" customHeight="1" x14ac:dyDescent="0.25">
      <c r="A193" s="200" t="s">
        <v>259</v>
      </c>
      <c r="B193" s="200">
        <f t="shared" si="2"/>
        <v>0.97499999999999998</v>
      </c>
      <c r="G193" s="39"/>
    </row>
    <row r="194" spans="1:7" ht="15.75" customHeight="1" x14ac:dyDescent="0.25">
      <c r="A194" s="200" t="s">
        <v>260</v>
      </c>
      <c r="B194" s="200">
        <f t="shared" si="2"/>
        <v>0.97499999999999998</v>
      </c>
      <c r="G194" s="39"/>
    </row>
    <row r="195" spans="1:7" ht="15.75" customHeight="1" x14ac:dyDescent="0.25">
      <c r="A195" s="200" t="s">
        <v>261</v>
      </c>
      <c r="B195" s="200">
        <f t="shared" si="2"/>
        <v>0.97499999999999998</v>
      </c>
      <c r="G195" s="39"/>
    </row>
    <row r="196" spans="1:7" ht="15.75" customHeight="1" x14ac:dyDescent="0.25">
      <c r="A196" s="200" t="s">
        <v>262</v>
      </c>
      <c r="B196" s="200">
        <f t="shared" si="2"/>
        <v>0.97499999999999998</v>
      </c>
      <c r="G196" s="39"/>
    </row>
    <row r="197" spans="1:7" ht="15.75" customHeight="1" x14ac:dyDescent="0.25">
      <c r="A197" s="200" t="s">
        <v>263</v>
      </c>
      <c r="B197" s="200">
        <f t="shared" si="2"/>
        <v>0.97499999999999998</v>
      </c>
      <c r="G197" s="39"/>
    </row>
    <row r="198" spans="1:7" ht="15.75" customHeight="1" x14ac:dyDescent="0.25">
      <c r="A198" s="200" t="s">
        <v>264</v>
      </c>
      <c r="B198" s="200">
        <f t="shared" si="2"/>
        <v>0.97499999999999998</v>
      </c>
      <c r="G198" s="39"/>
    </row>
    <row r="199" spans="1:7" ht="15.75" customHeight="1" x14ac:dyDescent="0.25">
      <c r="A199" s="200" t="s">
        <v>265</v>
      </c>
      <c r="B199" s="200">
        <f t="shared" si="2"/>
        <v>0.97499999999999998</v>
      </c>
      <c r="G199" s="39"/>
    </row>
    <row r="200" spans="1:7" ht="15.75" customHeight="1" x14ac:dyDescent="0.25">
      <c r="A200" s="200" t="s">
        <v>266</v>
      </c>
      <c r="B200" s="200">
        <f t="shared" si="2"/>
        <v>0.97499999999999998</v>
      </c>
      <c r="G200" s="39"/>
    </row>
    <row r="201" spans="1:7" ht="15.75" customHeight="1" x14ac:dyDescent="0.25">
      <c r="A201" s="200" t="s">
        <v>267</v>
      </c>
      <c r="B201" s="200">
        <f t="shared" si="2"/>
        <v>0.97499999999999998</v>
      </c>
      <c r="G201" s="39"/>
    </row>
    <row r="202" spans="1:7" ht="15.75" customHeight="1" x14ac:dyDescent="0.25">
      <c r="A202" s="200" t="s">
        <v>268</v>
      </c>
      <c r="B202" s="200">
        <f t="shared" si="2"/>
        <v>0.97499999999999998</v>
      </c>
      <c r="G202" s="39"/>
    </row>
    <row r="203" spans="1:7" ht="15.75" customHeight="1" x14ac:dyDescent="0.25">
      <c r="A203" s="200" t="s">
        <v>269</v>
      </c>
      <c r="B203" s="200">
        <f t="shared" si="2"/>
        <v>0.97499999999999998</v>
      </c>
      <c r="G203" s="39"/>
    </row>
    <row r="204" spans="1:7" ht="15.75" customHeight="1" x14ac:dyDescent="0.25">
      <c r="A204" s="200" t="s">
        <v>270</v>
      </c>
      <c r="B204" s="200">
        <f t="shared" si="2"/>
        <v>0.97499999999999998</v>
      </c>
      <c r="G204" s="39"/>
    </row>
    <row r="205" spans="1:7" ht="15.75" customHeight="1" x14ac:dyDescent="0.25">
      <c r="A205" s="200" t="s">
        <v>271</v>
      </c>
      <c r="B205" s="200">
        <f t="shared" si="2"/>
        <v>0.97499999999999998</v>
      </c>
      <c r="G205" s="39"/>
    </row>
    <row r="206" spans="1:7" ht="15.75" customHeight="1" x14ac:dyDescent="0.25">
      <c r="A206" s="200" t="s">
        <v>272</v>
      </c>
      <c r="B206" s="200">
        <f t="shared" si="2"/>
        <v>0.97499999999999998</v>
      </c>
      <c r="G206" s="39"/>
    </row>
    <row r="207" spans="1:7" ht="15.75" customHeight="1" x14ac:dyDescent="0.25">
      <c r="A207" s="200" t="s">
        <v>273</v>
      </c>
      <c r="B207" s="200">
        <f t="shared" si="2"/>
        <v>0.97499999999999998</v>
      </c>
      <c r="G207" s="39"/>
    </row>
    <row r="208" spans="1:7" ht="15.75" customHeight="1" x14ac:dyDescent="0.25">
      <c r="A208" s="200" t="s">
        <v>274</v>
      </c>
      <c r="B208" s="200">
        <f t="shared" si="2"/>
        <v>0.97499999999999998</v>
      </c>
      <c r="G208" s="39"/>
    </row>
    <row r="209" spans="1:7" ht="15.75" customHeight="1" x14ac:dyDescent="0.25">
      <c r="A209" s="200" t="s">
        <v>275</v>
      </c>
      <c r="B209" s="200">
        <f>+$B$132</f>
        <v>1</v>
      </c>
      <c r="G209" s="39"/>
    </row>
    <row r="210" spans="1:7" ht="15.75" customHeight="1" x14ac:dyDescent="0.25">
      <c r="A210" s="200" t="s">
        <v>611</v>
      </c>
      <c r="B210" s="200">
        <f>+$C$132</f>
        <v>1</v>
      </c>
      <c r="G210" s="39"/>
    </row>
    <row r="211" spans="1:7" ht="15.75" customHeight="1" x14ac:dyDescent="0.25">
      <c r="A211" s="200" t="s">
        <v>276</v>
      </c>
      <c r="B211" s="200">
        <f>+$C$132</f>
        <v>1</v>
      </c>
      <c r="G211" s="39"/>
    </row>
    <row r="212" spans="1:7" ht="15.75" customHeight="1" x14ac:dyDescent="0.25">
      <c r="A212" s="200" t="s">
        <v>612</v>
      </c>
      <c r="B212" s="200">
        <f>+$C$132</f>
        <v>1</v>
      </c>
      <c r="G212" s="39"/>
    </row>
    <row r="213" spans="1:7" ht="15.75" customHeight="1" x14ac:dyDescent="0.25">
      <c r="A213" s="200" t="s">
        <v>616</v>
      </c>
      <c r="B213" s="200">
        <f>+$C$132</f>
        <v>1</v>
      </c>
      <c r="G213" s="39"/>
    </row>
    <row r="214" spans="1:7" ht="15.75" customHeight="1" x14ac:dyDescent="0.25">
      <c r="A214" s="200" t="s">
        <v>619</v>
      </c>
      <c r="B214" s="200">
        <f>+$C$132</f>
        <v>1</v>
      </c>
      <c r="G214" s="39"/>
    </row>
    <row r="215" spans="1:7" ht="15.75" customHeight="1" x14ac:dyDescent="0.25">
      <c r="A215" s="200" t="s">
        <v>277</v>
      </c>
      <c r="B215" s="200">
        <f t="shared" ref="B215:B244" si="3">+$D$132</f>
        <v>1</v>
      </c>
      <c r="G215" s="39"/>
    </row>
    <row r="216" spans="1:7" ht="15.75" customHeight="1" x14ac:dyDescent="0.25">
      <c r="A216" s="200" t="s">
        <v>278</v>
      </c>
      <c r="B216" s="200">
        <f t="shared" si="3"/>
        <v>1</v>
      </c>
      <c r="G216" s="39"/>
    </row>
    <row r="217" spans="1:7" ht="15.75" customHeight="1" x14ac:dyDescent="0.25">
      <c r="A217" s="200" t="s">
        <v>279</v>
      </c>
      <c r="B217" s="200">
        <f t="shared" si="3"/>
        <v>1</v>
      </c>
      <c r="G217" s="39"/>
    </row>
    <row r="218" spans="1:7" ht="15.75" customHeight="1" x14ac:dyDescent="0.25">
      <c r="A218" s="200" t="s">
        <v>280</v>
      </c>
      <c r="B218" s="200">
        <f t="shared" si="3"/>
        <v>1</v>
      </c>
      <c r="G218" s="39"/>
    </row>
    <row r="219" spans="1:7" ht="15.75" customHeight="1" x14ac:dyDescent="0.25">
      <c r="A219" s="200" t="s">
        <v>281</v>
      </c>
      <c r="B219" s="200">
        <f t="shared" si="3"/>
        <v>1</v>
      </c>
      <c r="G219" s="39"/>
    </row>
    <row r="220" spans="1:7" ht="15.75" customHeight="1" x14ac:dyDescent="0.25">
      <c r="A220" s="200" t="s">
        <v>282</v>
      </c>
      <c r="B220" s="200">
        <f t="shared" si="3"/>
        <v>1</v>
      </c>
      <c r="G220" s="39"/>
    </row>
    <row r="221" spans="1:7" ht="15.75" customHeight="1" x14ac:dyDescent="0.25">
      <c r="A221" s="200" t="s">
        <v>283</v>
      </c>
      <c r="B221" s="200">
        <f t="shared" si="3"/>
        <v>1</v>
      </c>
      <c r="G221" s="39"/>
    </row>
    <row r="222" spans="1:7" ht="15.75" customHeight="1" x14ac:dyDescent="0.25">
      <c r="A222" s="200" t="s">
        <v>284</v>
      </c>
      <c r="B222" s="200">
        <f t="shared" si="3"/>
        <v>1</v>
      </c>
      <c r="G222" s="39"/>
    </row>
    <row r="223" spans="1:7" ht="15.75" customHeight="1" x14ac:dyDescent="0.25">
      <c r="A223" s="200" t="s">
        <v>285</v>
      </c>
      <c r="B223" s="200">
        <f t="shared" si="3"/>
        <v>1</v>
      </c>
      <c r="G223" s="39"/>
    </row>
    <row r="224" spans="1:7" ht="15.75" customHeight="1" x14ac:dyDescent="0.25">
      <c r="A224" s="200" t="s">
        <v>286</v>
      </c>
      <c r="B224" s="200">
        <f t="shared" si="3"/>
        <v>1</v>
      </c>
      <c r="G224" s="39"/>
    </row>
    <row r="225" spans="1:7" ht="15.75" customHeight="1" x14ac:dyDescent="0.25">
      <c r="A225" s="200" t="s">
        <v>287</v>
      </c>
      <c r="B225" s="200">
        <f t="shared" si="3"/>
        <v>1</v>
      </c>
      <c r="G225" s="39"/>
    </row>
    <row r="226" spans="1:7" ht="15.75" customHeight="1" x14ac:dyDescent="0.25">
      <c r="A226" s="200" t="s">
        <v>288</v>
      </c>
      <c r="B226" s="200">
        <f t="shared" si="3"/>
        <v>1</v>
      </c>
      <c r="G226" s="39"/>
    </row>
    <row r="227" spans="1:7" ht="15.75" customHeight="1" x14ac:dyDescent="0.25">
      <c r="A227" s="200" t="s">
        <v>289</v>
      </c>
      <c r="B227" s="200">
        <f t="shared" si="3"/>
        <v>1</v>
      </c>
      <c r="G227" s="39"/>
    </row>
    <row r="228" spans="1:7" ht="15.75" customHeight="1" x14ac:dyDescent="0.25">
      <c r="A228" s="200" t="s">
        <v>290</v>
      </c>
      <c r="B228" s="200">
        <f t="shared" si="3"/>
        <v>1</v>
      </c>
      <c r="G228" s="39"/>
    </row>
    <row r="229" spans="1:7" ht="15.75" customHeight="1" x14ac:dyDescent="0.25">
      <c r="A229" s="200" t="s">
        <v>291</v>
      </c>
      <c r="B229" s="200">
        <f t="shared" si="3"/>
        <v>1</v>
      </c>
      <c r="G229" s="39"/>
    </row>
    <row r="230" spans="1:7" ht="15.75" customHeight="1" x14ac:dyDescent="0.25">
      <c r="A230" s="200" t="s">
        <v>292</v>
      </c>
      <c r="B230" s="200">
        <f t="shared" si="3"/>
        <v>1</v>
      </c>
      <c r="G230" s="39"/>
    </row>
    <row r="231" spans="1:7" ht="15.75" customHeight="1" x14ac:dyDescent="0.25">
      <c r="A231" s="200" t="s">
        <v>293</v>
      </c>
      <c r="B231" s="200">
        <f t="shared" si="3"/>
        <v>1</v>
      </c>
      <c r="G231" s="39"/>
    </row>
    <row r="232" spans="1:7" ht="15.75" customHeight="1" x14ac:dyDescent="0.25">
      <c r="A232" s="200" t="s">
        <v>294</v>
      </c>
      <c r="B232" s="200">
        <f t="shared" si="3"/>
        <v>1</v>
      </c>
      <c r="G232" s="39"/>
    </row>
    <row r="233" spans="1:7" ht="15.75" customHeight="1" x14ac:dyDescent="0.25">
      <c r="A233" s="200" t="s">
        <v>295</v>
      </c>
      <c r="B233" s="200">
        <f t="shared" si="3"/>
        <v>1</v>
      </c>
      <c r="G233" s="39"/>
    </row>
    <row r="234" spans="1:7" ht="15.75" customHeight="1" x14ac:dyDescent="0.25">
      <c r="A234" s="200" t="s">
        <v>296</v>
      </c>
      <c r="B234" s="200">
        <f t="shared" si="3"/>
        <v>1</v>
      </c>
      <c r="G234" s="39"/>
    </row>
    <row r="235" spans="1:7" ht="15.75" customHeight="1" x14ac:dyDescent="0.25">
      <c r="A235" s="200" t="s">
        <v>297</v>
      </c>
      <c r="B235" s="200">
        <f t="shared" si="3"/>
        <v>1</v>
      </c>
      <c r="G235" s="39"/>
    </row>
    <row r="236" spans="1:7" ht="15.75" customHeight="1" x14ac:dyDescent="0.25">
      <c r="A236" s="200" t="s">
        <v>298</v>
      </c>
      <c r="B236" s="200">
        <f t="shared" si="3"/>
        <v>1</v>
      </c>
      <c r="G236" s="39"/>
    </row>
    <row r="237" spans="1:7" ht="15.75" customHeight="1" x14ac:dyDescent="0.25">
      <c r="A237" s="200" t="s">
        <v>299</v>
      </c>
      <c r="B237" s="200">
        <f t="shared" si="3"/>
        <v>1</v>
      </c>
      <c r="G237" s="39"/>
    </row>
    <row r="238" spans="1:7" ht="15.75" customHeight="1" x14ac:dyDescent="0.25">
      <c r="A238" s="200" t="s">
        <v>300</v>
      </c>
      <c r="B238" s="200">
        <f t="shared" si="3"/>
        <v>1</v>
      </c>
      <c r="G238" s="39"/>
    </row>
    <row r="239" spans="1:7" ht="15.75" customHeight="1" x14ac:dyDescent="0.25">
      <c r="A239" s="200" t="s">
        <v>301</v>
      </c>
      <c r="B239" s="200">
        <f t="shared" si="3"/>
        <v>1</v>
      </c>
      <c r="G239" s="39"/>
    </row>
    <row r="240" spans="1:7" ht="15.75" customHeight="1" x14ac:dyDescent="0.25">
      <c r="A240" s="200" t="s">
        <v>302</v>
      </c>
      <c r="B240" s="200">
        <f t="shared" si="3"/>
        <v>1</v>
      </c>
      <c r="G240" s="39"/>
    </row>
    <row r="241" spans="1:7" ht="15.75" customHeight="1" x14ac:dyDescent="0.25">
      <c r="A241" s="200" t="s">
        <v>303</v>
      </c>
      <c r="B241" s="200">
        <f t="shared" si="3"/>
        <v>1</v>
      </c>
      <c r="G241" s="39"/>
    </row>
    <row r="242" spans="1:7" ht="15.75" customHeight="1" x14ac:dyDescent="0.25">
      <c r="A242" s="200" t="s">
        <v>304</v>
      </c>
      <c r="B242" s="200">
        <f t="shared" si="3"/>
        <v>1</v>
      </c>
      <c r="G242" s="39"/>
    </row>
    <row r="243" spans="1:7" ht="15.75" customHeight="1" x14ac:dyDescent="0.25">
      <c r="A243" s="200" t="s">
        <v>305</v>
      </c>
      <c r="B243" s="200">
        <f t="shared" si="3"/>
        <v>1</v>
      </c>
      <c r="G243" s="39"/>
    </row>
    <row r="244" spans="1:7" ht="15.75" customHeight="1" x14ac:dyDescent="0.25">
      <c r="A244" s="200" t="s">
        <v>306</v>
      </c>
      <c r="B244" s="200">
        <f t="shared" si="3"/>
        <v>1</v>
      </c>
      <c r="G244" s="39"/>
    </row>
    <row r="245" spans="1:7" ht="15.75" customHeight="1" x14ac:dyDescent="0.25">
      <c r="G245" s="39"/>
    </row>
    <row r="246" spans="1:7" ht="15.75" customHeight="1" x14ac:dyDescent="0.25">
      <c r="G246" s="39"/>
    </row>
    <row r="247" spans="1:7" ht="15.75" customHeight="1" x14ac:dyDescent="0.25">
      <c r="G247" s="39"/>
    </row>
    <row r="248" spans="1:7" ht="15.75" customHeight="1" x14ac:dyDescent="0.25">
      <c r="G248" s="39"/>
    </row>
    <row r="249" spans="1:7" ht="15.75" customHeight="1" x14ac:dyDescent="0.25">
      <c r="G249" s="39"/>
    </row>
    <row r="250" spans="1:7" ht="15.75" customHeight="1" x14ac:dyDescent="0.25">
      <c r="G250" s="39"/>
    </row>
    <row r="251" spans="1:7" ht="15.75" customHeight="1" x14ac:dyDescent="0.25">
      <c r="G251" s="39"/>
    </row>
    <row r="252" spans="1:7" ht="15.75" customHeight="1" x14ac:dyDescent="0.25">
      <c r="G252" s="39"/>
    </row>
    <row r="253" spans="1:7" ht="15.75" customHeight="1" x14ac:dyDescent="0.25">
      <c r="G253" s="39"/>
    </row>
    <row r="254" spans="1:7" ht="15.75" customHeight="1" x14ac:dyDescent="0.25">
      <c r="G254" s="39"/>
    </row>
    <row r="255" spans="1:7" ht="15.75" customHeight="1" x14ac:dyDescent="0.25">
      <c r="G255" s="39"/>
    </row>
    <row r="256" spans="1:7" ht="15.75" customHeight="1" x14ac:dyDescent="0.25">
      <c r="G256" s="39"/>
    </row>
    <row r="257" spans="7:7" ht="15.75" customHeight="1" x14ac:dyDescent="0.25">
      <c r="G257" s="39"/>
    </row>
    <row r="258" spans="7:7" ht="15.75" customHeight="1" x14ac:dyDescent="0.25">
      <c r="G258" s="39"/>
    </row>
    <row r="259" spans="7:7" ht="15.75" customHeight="1" x14ac:dyDescent="0.25">
      <c r="G259" s="39"/>
    </row>
    <row r="260" spans="7:7" ht="15.75" customHeight="1" x14ac:dyDescent="0.25">
      <c r="G260" s="39"/>
    </row>
    <row r="261" spans="7:7" ht="15.75" customHeight="1" x14ac:dyDescent="0.25">
      <c r="G261" s="39"/>
    </row>
    <row r="262" spans="7:7" ht="15.75" customHeight="1" x14ac:dyDescent="0.25">
      <c r="G262" s="39"/>
    </row>
    <row r="263" spans="7:7" ht="15.75" customHeight="1" x14ac:dyDescent="0.25">
      <c r="G263" s="39"/>
    </row>
    <row r="264" spans="7:7" ht="15.75" customHeight="1" x14ac:dyDescent="0.25">
      <c r="G264" s="39"/>
    </row>
    <row r="265" spans="7:7" ht="15.75" customHeight="1" x14ac:dyDescent="0.25">
      <c r="G265" s="39"/>
    </row>
    <row r="266" spans="7:7" ht="15.75" customHeight="1" x14ac:dyDescent="0.25">
      <c r="G266" s="39"/>
    </row>
    <row r="267" spans="7:7" ht="15.75" customHeight="1" x14ac:dyDescent="0.25">
      <c r="G267" s="39"/>
    </row>
    <row r="268" spans="7:7" ht="15.75" customHeight="1" x14ac:dyDescent="0.25">
      <c r="G268" s="39"/>
    </row>
    <row r="269" spans="7:7" ht="15.75" customHeight="1" x14ac:dyDescent="0.25">
      <c r="G269" s="39"/>
    </row>
    <row r="270" spans="7:7" ht="15.75" customHeight="1" x14ac:dyDescent="0.25">
      <c r="G270" s="39"/>
    </row>
    <row r="271" spans="7:7" ht="15.75" customHeight="1" x14ac:dyDescent="0.25">
      <c r="G271" s="39"/>
    </row>
    <row r="272" spans="7:7" ht="15.75" customHeight="1" x14ac:dyDescent="0.25">
      <c r="G272" s="39"/>
    </row>
    <row r="273" spans="7:7" ht="15.75" customHeight="1" x14ac:dyDescent="0.25">
      <c r="G273" s="39"/>
    </row>
    <row r="274" spans="7:7" ht="15.75" customHeight="1" x14ac:dyDescent="0.25">
      <c r="G274" s="39"/>
    </row>
    <row r="275" spans="7:7" ht="15.75" customHeight="1" x14ac:dyDescent="0.25">
      <c r="G275" s="39"/>
    </row>
    <row r="276" spans="7:7" ht="15.75" customHeight="1" x14ac:dyDescent="0.25">
      <c r="G276" s="39"/>
    </row>
    <row r="277" spans="7:7" ht="15.75" customHeight="1" x14ac:dyDescent="0.25">
      <c r="G277" s="39"/>
    </row>
    <row r="278" spans="7:7" ht="15.75" customHeight="1" x14ac:dyDescent="0.25">
      <c r="G278" s="39"/>
    </row>
    <row r="279" spans="7:7" ht="15.75" customHeight="1" x14ac:dyDescent="0.25">
      <c r="G279" s="39"/>
    </row>
    <row r="280" spans="7:7" ht="15.75" customHeight="1" x14ac:dyDescent="0.25">
      <c r="G280" s="39"/>
    </row>
    <row r="281" spans="7:7" ht="15.75" customHeight="1" x14ac:dyDescent="0.25">
      <c r="G281" s="39"/>
    </row>
    <row r="282" spans="7:7" ht="15.75" customHeight="1" x14ac:dyDescent="0.25">
      <c r="G282" s="39"/>
    </row>
    <row r="283" spans="7:7" ht="15.75" customHeight="1" x14ac:dyDescent="0.25">
      <c r="G283" s="39"/>
    </row>
    <row r="284" spans="7:7" ht="15.75" customHeight="1" x14ac:dyDescent="0.25">
      <c r="G284" s="39"/>
    </row>
    <row r="285" spans="7:7" ht="15.75" customHeight="1" x14ac:dyDescent="0.25">
      <c r="G285" s="39"/>
    </row>
    <row r="286" spans="7:7" ht="15.75" customHeight="1" x14ac:dyDescent="0.25">
      <c r="G286" s="39"/>
    </row>
    <row r="287" spans="7:7" ht="15.75" customHeight="1" x14ac:dyDescent="0.25">
      <c r="G287" s="39"/>
    </row>
    <row r="288" spans="7:7" ht="15.75" customHeight="1" x14ac:dyDescent="0.25">
      <c r="G288" s="39"/>
    </row>
    <row r="289" spans="7:7" ht="15.75" customHeight="1" x14ac:dyDescent="0.25">
      <c r="G289" s="39"/>
    </row>
    <row r="290" spans="7:7" ht="15.75" customHeight="1" x14ac:dyDescent="0.25">
      <c r="G290" s="39"/>
    </row>
    <row r="291" spans="7:7" ht="15.75" customHeight="1" x14ac:dyDescent="0.25">
      <c r="G291" s="39"/>
    </row>
    <row r="292" spans="7:7" ht="15.75" customHeight="1" x14ac:dyDescent="0.25">
      <c r="G292" s="39"/>
    </row>
    <row r="293" spans="7:7" ht="15.75" customHeight="1" x14ac:dyDescent="0.25">
      <c r="G293" s="39"/>
    </row>
    <row r="294" spans="7:7" ht="15.75" customHeight="1" x14ac:dyDescent="0.25">
      <c r="G294" s="39"/>
    </row>
    <row r="295" spans="7:7" ht="15.75" customHeight="1" x14ac:dyDescent="0.25">
      <c r="G295" s="39"/>
    </row>
    <row r="296" spans="7:7" ht="15.75" customHeight="1" x14ac:dyDescent="0.25">
      <c r="G296" s="39"/>
    </row>
    <row r="297" spans="7:7" ht="15.75" customHeight="1" x14ac:dyDescent="0.25">
      <c r="G297" s="39"/>
    </row>
    <row r="298" spans="7:7" ht="15.75" customHeight="1" x14ac:dyDescent="0.25">
      <c r="G298" s="39"/>
    </row>
    <row r="299" spans="7:7" ht="15.75" customHeight="1" x14ac:dyDescent="0.25">
      <c r="G299" s="39"/>
    </row>
    <row r="300" spans="7:7" ht="15.75" customHeight="1" x14ac:dyDescent="0.25">
      <c r="G300" s="39"/>
    </row>
    <row r="301" spans="7:7" ht="15.75" customHeight="1" x14ac:dyDescent="0.25">
      <c r="G301" s="39"/>
    </row>
    <row r="302" spans="7:7" ht="15.75" customHeight="1" x14ac:dyDescent="0.25">
      <c r="G302" s="39"/>
    </row>
    <row r="303" spans="7:7" ht="15.75" customHeight="1" x14ac:dyDescent="0.25">
      <c r="G303" s="39"/>
    </row>
    <row r="304" spans="7:7" ht="15.75" customHeight="1" x14ac:dyDescent="0.25">
      <c r="G304" s="39"/>
    </row>
    <row r="305" spans="7:7" ht="15.75" customHeight="1" x14ac:dyDescent="0.25">
      <c r="G305" s="39"/>
    </row>
    <row r="306" spans="7:7" ht="15.75" customHeight="1" x14ac:dyDescent="0.25">
      <c r="G306" s="39"/>
    </row>
    <row r="307" spans="7:7" ht="15.75" customHeight="1" x14ac:dyDescent="0.25">
      <c r="G307" s="39"/>
    </row>
    <row r="308" spans="7:7" ht="15.75" customHeight="1" x14ac:dyDescent="0.25">
      <c r="G308" s="39"/>
    </row>
    <row r="309" spans="7:7" ht="15.75" customHeight="1" x14ac:dyDescent="0.25">
      <c r="G309" s="39"/>
    </row>
    <row r="310" spans="7:7" ht="15.75" customHeight="1" x14ac:dyDescent="0.25">
      <c r="G310" s="39"/>
    </row>
    <row r="311" spans="7:7" ht="15.75" customHeight="1" x14ac:dyDescent="0.25">
      <c r="G311" s="39"/>
    </row>
    <row r="312" spans="7:7" ht="15.75" customHeight="1" x14ac:dyDescent="0.25">
      <c r="G312" s="39"/>
    </row>
    <row r="313" spans="7:7" ht="15.75" customHeight="1" x14ac:dyDescent="0.25">
      <c r="G313" s="39"/>
    </row>
    <row r="314" spans="7:7" ht="15.75" customHeight="1" x14ac:dyDescent="0.25">
      <c r="G314" s="39"/>
    </row>
    <row r="315" spans="7:7" ht="15.75" customHeight="1" x14ac:dyDescent="0.25">
      <c r="G315" s="39"/>
    </row>
    <row r="316" spans="7:7" ht="15.75" customHeight="1" x14ac:dyDescent="0.25">
      <c r="G316" s="39"/>
    </row>
    <row r="317" spans="7:7" ht="15.75" customHeight="1" x14ac:dyDescent="0.25">
      <c r="G317" s="39"/>
    </row>
    <row r="318" spans="7:7" ht="15.75" customHeight="1" x14ac:dyDescent="0.25">
      <c r="G318" s="39"/>
    </row>
    <row r="319" spans="7:7" ht="15.75" customHeight="1" x14ac:dyDescent="0.25">
      <c r="G319" s="39"/>
    </row>
    <row r="320" spans="7:7" ht="15.75" customHeight="1" x14ac:dyDescent="0.25">
      <c r="G320" s="39"/>
    </row>
    <row r="321" spans="7:7" ht="15.75" customHeight="1" x14ac:dyDescent="0.25">
      <c r="G321" s="39"/>
    </row>
    <row r="322" spans="7:7" ht="15.75" customHeight="1" x14ac:dyDescent="0.25">
      <c r="G322" s="39"/>
    </row>
    <row r="323" spans="7:7" ht="15.75" customHeight="1" x14ac:dyDescent="0.25">
      <c r="G323" s="39"/>
    </row>
    <row r="324" spans="7:7" ht="15.75" customHeight="1" x14ac:dyDescent="0.25">
      <c r="G324" s="39"/>
    </row>
    <row r="325" spans="7:7" ht="15.75" customHeight="1" x14ac:dyDescent="0.25">
      <c r="G325" s="39"/>
    </row>
    <row r="326" spans="7:7" ht="15.75" customHeight="1" x14ac:dyDescent="0.25">
      <c r="G326" s="39"/>
    </row>
    <row r="327" spans="7:7" ht="15.75" customHeight="1" x14ac:dyDescent="0.25">
      <c r="G327" s="39"/>
    </row>
    <row r="328" spans="7:7" ht="15.75" customHeight="1" x14ac:dyDescent="0.25">
      <c r="G328" s="39"/>
    </row>
    <row r="329" spans="7:7" ht="15.75" customHeight="1" x14ac:dyDescent="0.25">
      <c r="G329" s="39"/>
    </row>
    <row r="330" spans="7:7" ht="15.75" customHeight="1" x14ac:dyDescent="0.25">
      <c r="G330" s="39"/>
    </row>
    <row r="331" spans="7:7" ht="15.75" customHeight="1" x14ac:dyDescent="0.25">
      <c r="G331" s="39"/>
    </row>
    <row r="332" spans="7:7" ht="15.75" customHeight="1" x14ac:dyDescent="0.25">
      <c r="G332" s="39"/>
    </row>
    <row r="333" spans="7:7" ht="15.75" customHeight="1" x14ac:dyDescent="0.25">
      <c r="G333" s="39"/>
    </row>
    <row r="334" spans="7:7" ht="15.75" customHeight="1" x14ac:dyDescent="0.25">
      <c r="G334" s="39"/>
    </row>
    <row r="335" spans="7:7" ht="15.75" customHeight="1" x14ac:dyDescent="0.25">
      <c r="G335" s="39"/>
    </row>
    <row r="336" spans="7:7" ht="15.75" customHeight="1" x14ac:dyDescent="0.25">
      <c r="G336" s="39"/>
    </row>
    <row r="337" spans="7:7" ht="15.75" customHeight="1" x14ac:dyDescent="0.25">
      <c r="G337" s="39"/>
    </row>
    <row r="338" spans="7:7" ht="15.75" customHeight="1" x14ac:dyDescent="0.25">
      <c r="G338" s="39"/>
    </row>
    <row r="339" spans="7:7" ht="15.75" customHeight="1" x14ac:dyDescent="0.25">
      <c r="G339" s="39"/>
    </row>
    <row r="340" spans="7:7" ht="15.75" customHeight="1" x14ac:dyDescent="0.25">
      <c r="G340" s="39"/>
    </row>
    <row r="341" spans="7:7" ht="15.75" customHeight="1" x14ac:dyDescent="0.25">
      <c r="G341" s="39"/>
    </row>
    <row r="342" spans="7:7" ht="15.75" customHeight="1" x14ac:dyDescent="0.25">
      <c r="G342" s="39"/>
    </row>
    <row r="343" spans="7:7" ht="15.75" customHeight="1" x14ac:dyDescent="0.25">
      <c r="G343" s="39"/>
    </row>
    <row r="344" spans="7:7" ht="15.75" customHeight="1" x14ac:dyDescent="0.25">
      <c r="G344" s="39"/>
    </row>
    <row r="345" spans="7:7" ht="15.75" customHeight="1" x14ac:dyDescent="0.25">
      <c r="G345" s="39"/>
    </row>
    <row r="346" spans="7:7" ht="15.75" customHeight="1" x14ac:dyDescent="0.25">
      <c r="G346" s="39"/>
    </row>
    <row r="347" spans="7:7" ht="15.75" customHeight="1" x14ac:dyDescent="0.25">
      <c r="G347" s="39"/>
    </row>
    <row r="348" spans="7:7" ht="15.75" customHeight="1" x14ac:dyDescent="0.25">
      <c r="G348" s="39"/>
    </row>
    <row r="349" spans="7:7" ht="15.75" customHeight="1" x14ac:dyDescent="0.25">
      <c r="G349" s="39"/>
    </row>
    <row r="350" spans="7:7" ht="15.75" customHeight="1" x14ac:dyDescent="0.25">
      <c r="G350" s="39"/>
    </row>
    <row r="351" spans="7:7" ht="15.75" customHeight="1" x14ac:dyDescent="0.25">
      <c r="G351" s="39"/>
    </row>
    <row r="352" spans="7:7" ht="15.75" customHeight="1" x14ac:dyDescent="0.25">
      <c r="G352" s="39"/>
    </row>
    <row r="353" spans="7:7" ht="15.75" customHeight="1" x14ac:dyDescent="0.25">
      <c r="G353" s="39"/>
    </row>
    <row r="354" spans="7:7" ht="15.75" customHeight="1" x14ac:dyDescent="0.25">
      <c r="G354" s="39"/>
    </row>
    <row r="355" spans="7:7" ht="15.75" customHeight="1" x14ac:dyDescent="0.25">
      <c r="G355" s="39"/>
    </row>
    <row r="356" spans="7:7" ht="15.75" customHeight="1" x14ac:dyDescent="0.25">
      <c r="G356" s="39"/>
    </row>
    <row r="357" spans="7:7" ht="15.75" customHeight="1" x14ac:dyDescent="0.25">
      <c r="G357" s="39"/>
    </row>
    <row r="358" spans="7:7" ht="15.75" customHeight="1" x14ac:dyDescent="0.25">
      <c r="G358" s="39"/>
    </row>
    <row r="359" spans="7:7" ht="15.75" customHeight="1" x14ac:dyDescent="0.25">
      <c r="G359" s="39"/>
    </row>
    <row r="360" spans="7:7" ht="15.75" customHeight="1" x14ac:dyDescent="0.25">
      <c r="G360" s="39"/>
    </row>
    <row r="361" spans="7:7" ht="15.75" customHeight="1" x14ac:dyDescent="0.25">
      <c r="G361" s="39"/>
    </row>
    <row r="362" spans="7:7" ht="15.75" customHeight="1" x14ac:dyDescent="0.25">
      <c r="G362" s="39"/>
    </row>
    <row r="363" spans="7:7" ht="15.75" customHeight="1" x14ac:dyDescent="0.25">
      <c r="G363" s="39"/>
    </row>
    <row r="364" spans="7:7" ht="15.75" customHeight="1" x14ac:dyDescent="0.25">
      <c r="G364" s="39"/>
    </row>
    <row r="365" spans="7:7" ht="15.75" customHeight="1" x14ac:dyDescent="0.25">
      <c r="G365" s="39"/>
    </row>
    <row r="366" spans="7:7" ht="15.75" customHeight="1" x14ac:dyDescent="0.25">
      <c r="G366" s="39"/>
    </row>
    <row r="367" spans="7:7" ht="15.75" customHeight="1" x14ac:dyDescent="0.25">
      <c r="G367" s="39"/>
    </row>
    <row r="368" spans="7:7" ht="15.75" customHeight="1" x14ac:dyDescent="0.25">
      <c r="G368" s="39"/>
    </row>
    <row r="369" spans="7:7" ht="15.75" customHeight="1" x14ac:dyDescent="0.25">
      <c r="G369" s="39"/>
    </row>
    <row r="370" spans="7:7" ht="15.75" customHeight="1" x14ac:dyDescent="0.25">
      <c r="G370" s="39"/>
    </row>
    <row r="371" spans="7:7" ht="15.75" customHeight="1" x14ac:dyDescent="0.25">
      <c r="G371" s="39"/>
    </row>
    <row r="372" spans="7:7" ht="15.75" customHeight="1" x14ac:dyDescent="0.25">
      <c r="G372" s="39"/>
    </row>
    <row r="373" spans="7:7" ht="15.75" customHeight="1" x14ac:dyDescent="0.25">
      <c r="G373" s="39"/>
    </row>
    <row r="374" spans="7:7" ht="15.75" customHeight="1" x14ac:dyDescent="0.25">
      <c r="G374" s="39"/>
    </row>
    <row r="375" spans="7:7" ht="15.75" customHeight="1" x14ac:dyDescent="0.25">
      <c r="G375" s="39"/>
    </row>
    <row r="376" spans="7:7" ht="15.75" customHeight="1" x14ac:dyDescent="0.25">
      <c r="G376" s="39"/>
    </row>
    <row r="377" spans="7:7" ht="15.75" customHeight="1" x14ac:dyDescent="0.25">
      <c r="G377" s="39"/>
    </row>
    <row r="378" spans="7:7" ht="15.75" customHeight="1" x14ac:dyDescent="0.25">
      <c r="G378" s="39"/>
    </row>
    <row r="379" spans="7:7" ht="15.75" customHeight="1" x14ac:dyDescent="0.25">
      <c r="G379" s="39"/>
    </row>
    <row r="380" spans="7:7" ht="15.75" customHeight="1" x14ac:dyDescent="0.25">
      <c r="G380" s="39"/>
    </row>
    <row r="381" spans="7:7" ht="15.75" customHeight="1" x14ac:dyDescent="0.25">
      <c r="G381" s="39"/>
    </row>
    <row r="382" spans="7:7" ht="15.75" customHeight="1" x14ac:dyDescent="0.25">
      <c r="G382" s="39"/>
    </row>
    <row r="383" spans="7:7" ht="15.75" customHeight="1" x14ac:dyDescent="0.25">
      <c r="G383" s="39"/>
    </row>
    <row r="384" spans="7:7" ht="15.75" customHeight="1" x14ac:dyDescent="0.25">
      <c r="G384" s="39"/>
    </row>
    <row r="385" spans="7:7" ht="15.75" customHeight="1" x14ac:dyDescent="0.25">
      <c r="G385" s="39"/>
    </row>
    <row r="386" spans="7:7" ht="15.75" customHeight="1" x14ac:dyDescent="0.25">
      <c r="G386" s="39"/>
    </row>
    <row r="387" spans="7:7" ht="15.75" customHeight="1" x14ac:dyDescent="0.25">
      <c r="G387" s="39"/>
    </row>
    <row r="388" spans="7:7" ht="15.75" customHeight="1" x14ac:dyDescent="0.25">
      <c r="G388" s="39"/>
    </row>
    <row r="389" spans="7:7" ht="15.75" customHeight="1" x14ac:dyDescent="0.25">
      <c r="G389" s="39"/>
    </row>
  </sheetData>
  <phoneticPr fontId="42" type="noConversion"/>
  <pageMargins left="0.7" right="0.7" top="0.75" bottom="0.75" header="0.3" footer="0.3"/>
  <pageSetup orientation="portrait" horizontalDpi="200" verticalDpi="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03"/>
  <sheetViews>
    <sheetView tabSelected="1" zoomScale="50" zoomScaleNormal="50" workbookViewId="0"/>
  </sheetViews>
  <sheetFormatPr defaultColWidth="14.453125" defaultRowHeight="15.75" customHeight="1" x14ac:dyDescent="0.25"/>
  <cols>
    <col min="4" max="4" width="8.54296875" customWidth="1"/>
    <col min="5" max="5" width="48.81640625" customWidth="1"/>
    <col min="8" max="8" width="29.54296875" customWidth="1"/>
    <col min="10" max="10" width="3.7265625" customWidth="1"/>
    <col min="11" max="11" width="52.1796875" customWidth="1"/>
    <col min="14" max="14" width="61" customWidth="1"/>
  </cols>
  <sheetData>
    <row r="1" spans="1:22" ht="15.75" customHeight="1" x14ac:dyDescent="0.3">
      <c r="A1" s="49" t="s">
        <v>2</v>
      </c>
      <c r="J1" s="39"/>
      <c r="K1" s="49" t="s">
        <v>62</v>
      </c>
    </row>
    <row r="2" spans="1:22" ht="15.75" customHeight="1" x14ac:dyDescent="0.25">
      <c r="A2" s="40" t="s">
        <v>307</v>
      </c>
      <c r="B2" s="41" t="s">
        <v>308</v>
      </c>
      <c r="J2" s="39"/>
      <c r="K2" s="40" t="s">
        <v>307</v>
      </c>
      <c r="L2" s="41" t="s">
        <v>308</v>
      </c>
    </row>
    <row r="3" spans="1:22" ht="15.75" customHeight="1" x14ac:dyDescent="0.25">
      <c r="J3" s="39"/>
    </row>
    <row r="4" spans="1:22" ht="15.75" customHeight="1" x14ac:dyDescent="0.3">
      <c r="A4" s="5" t="s">
        <v>53</v>
      </c>
      <c r="B4" s="6" t="s">
        <v>309</v>
      </c>
      <c r="C4" s="1"/>
      <c r="D4" s="1"/>
      <c r="E4" s="1" t="s">
        <v>84</v>
      </c>
      <c r="F4" s="1" t="s">
        <v>85</v>
      </c>
      <c r="G4" s="1" t="s">
        <v>86</v>
      </c>
      <c r="H4" s="1" t="s">
        <v>87</v>
      </c>
      <c r="I4" s="1" t="s">
        <v>621</v>
      </c>
      <c r="J4" s="56"/>
      <c r="K4" s="1" t="s">
        <v>84</v>
      </c>
      <c r="L4" s="1" t="s">
        <v>85</v>
      </c>
      <c r="M4" s="1" t="s">
        <v>86</v>
      </c>
      <c r="N4" s="1" t="s">
        <v>87</v>
      </c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25">
      <c r="A5" s="4">
        <v>1000</v>
      </c>
      <c r="B5" s="8">
        <v>0.31</v>
      </c>
      <c r="D5" s="2"/>
      <c r="E5" s="2" t="s">
        <v>88</v>
      </c>
      <c r="F5" s="2"/>
      <c r="G5" s="3"/>
      <c r="I5" s="8">
        <v>0.31</v>
      </c>
      <c r="J5" s="39"/>
      <c r="K5" s="2" t="s">
        <v>88</v>
      </c>
      <c r="L5" s="2"/>
      <c r="M5" s="3"/>
    </row>
    <row r="6" spans="1:22" ht="15.75" customHeight="1" x14ac:dyDescent="0.25">
      <c r="A6" s="4">
        <v>1500</v>
      </c>
      <c r="B6" s="8">
        <v>0.5</v>
      </c>
      <c r="C6" s="138"/>
      <c r="D6" s="2"/>
      <c r="E6" s="2" t="s">
        <v>310</v>
      </c>
      <c r="F6" s="2"/>
      <c r="G6" s="3"/>
      <c r="I6" s="8">
        <v>0.5</v>
      </c>
      <c r="J6" s="39"/>
      <c r="K6" s="2" t="s">
        <v>310</v>
      </c>
      <c r="L6" s="2"/>
      <c r="M6" s="3"/>
    </row>
    <row r="7" spans="1:22" ht="15.75" customHeight="1" x14ac:dyDescent="0.25">
      <c r="A7" s="4">
        <v>2000</v>
      </c>
      <c r="B7" s="8">
        <v>0.64</v>
      </c>
      <c r="C7" s="138"/>
      <c r="D7" s="2"/>
      <c r="E7" s="2" t="s">
        <v>90</v>
      </c>
      <c r="F7" s="2"/>
      <c r="G7" s="3"/>
      <c r="I7" s="8">
        <v>0.64</v>
      </c>
      <c r="J7" s="39"/>
      <c r="K7" s="2" t="s">
        <v>90</v>
      </c>
      <c r="L7" s="2"/>
      <c r="M7" s="3"/>
    </row>
    <row r="8" spans="1:22" ht="15.75" customHeight="1" x14ac:dyDescent="0.25">
      <c r="A8" s="4">
        <v>2500</v>
      </c>
      <c r="B8" s="8">
        <v>0.78</v>
      </c>
      <c r="C8" s="138"/>
      <c r="E8" s="2" t="s">
        <v>91</v>
      </c>
      <c r="I8" s="8">
        <v>0.78</v>
      </c>
      <c r="J8" s="39"/>
      <c r="K8" s="2" t="s">
        <v>91</v>
      </c>
    </row>
    <row r="9" spans="1:22" ht="15.75" customHeight="1" x14ac:dyDescent="0.25">
      <c r="A9" s="4">
        <v>3000</v>
      </c>
      <c r="B9" s="8">
        <v>0.92</v>
      </c>
      <c r="C9" s="138"/>
      <c r="E9" s="2" t="s">
        <v>92</v>
      </c>
      <c r="I9" s="8">
        <v>0.92</v>
      </c>
      <c r="J9" s="39"/>
      <c r="K9" s="2" t="s">
        <v>92</v>
      </c>
    </row>
    <row r="10" spans="1:22" ht="15.75" customHeight="1" x14ac:dyDescent="0.25">
      <c r="A10" s="4">
        <v>3500</v>
      </c>
      <c r="B10" s="8">
        <v>1.04</v>
      </c>
      <c r="C10" s="138"/>
      <c r="E10" s="2" t="s">
        <v>93</v>
      </c>
      <c r="I10" s="8">
        <v>1.04</v>
      </c>
      <c r="J10" s="39"/>
      <c r="K10" s="2" t="s">
        <v>93</v>
      </c>
    </row>
    <row r="11" spans="1:22" ht="15.75" customHeight="1" x14ac:dyDescent="0.25">
      <c r="A11" s="4">
        <v>4000</v>
      </c>
      <c r="B11" s="8">
        <v>1.1599999999999999</v>
      </c>
      <c r="C11" s="138"/>
      <c r="E11" s="2" t="s">
        <v>94</v>
      </c>
      <c r="F11" s="2"/>
      <c r="G11" s="3"/>
      <c r="H11" s="2"/>
      <c r="I11" s="8">
        <v>1.1599999999999999</v>
      </c>
      <c r="J11" s="39"/>
      <c r="K11" s="2" t="s">
        <v>94</v>
      </c>
      <c r="L11" s="2"/>
      <c r="M11" s="3"/>
      <c r="N11" s="2"/>
    </row>
    <row r="12" spans="1:22" ht="15.75" customHeight="1" x14ac:dyDescent="0.25">
      <c r="A12" s="4">
        <v>4500</v>
      </c>
      <c r="B12" s="134">
        <f>+I12*0.95</f>
        <v>1.216</v>
      </c>
      <c r="C12" s="138"/>
      <c r="E12" s="2" t="s">
        <v>95</v>
      </c>
      <c r="I12" s="8">
        <v>1.28</v>
      </c>
      <c r="J12" s="39"/>
      <c r="K12" s="2" t="s">
        <v>95</v>
      </c>
    </row>
    <row r="13" spans="1:22" ht="15.75" customHeight="1" x14ac:dyDescent="0.25">
      <c r="A13" s="4">
        <v>5000</v>
      </c>
      <c r="B13" s="134">
        <f>+I13*0.9</f>
        <v>1.26</v>
      </c>
      <c r="C13" s="138"/>
      <c r="E13" s="2" t="s">
        <v>96</v>
      </c>
      <c r="I13" s="8">
        <v>1.4</v>
      </c>
      <c r="J13" s="39"/>
      <c r="K13" s="2" t="s">
        <v>96</v>
      </c>
    </row>
    <row r="14" spans="1:22" ht="15.75" customHeight="1" x14ac:dyDescent="0.25">
      <c r="A14" s="4">
        <v>5500</v>
      </c>
      <c r="B14" s="134">
        <f t="shared" ref="B14:B22" si="0">+I14*0.9</f>
        <v>1.35</v>
      </c>
      <c r="C14" s="138"/>
      <c r="E14" s="2" t="s">
        <v>104</v>
      </c>
      <c r="F14" s="2"/>
      <c r="G14" s="3"/>
      <c r="H14" s="2"/>
      <c r="I14" s="8">
        <v>1.5</v>
      </c>
      <c r="J14" s="39"/>
      <c r="K14" s="2" t="s">
        <v>104</v>
      </c>
      <c r="L14" s="2"/>
      <c r="M14" s="3"/>
      <c r="N14" s="2"/>
    </row>
    <row r="15" spans="1:22" ht="15.75" customHeight="1" x14ac:dyDescent="0.25">
      <c r="A15" s="4">
        <v>6000</v>
      </c>
      <c r="B15" s="134">
        <f t="shared" si="0"/>
        <v>1.4400000000000002</v>
      </c>
      <c r="C15" s="138"/>
      <c r="E15" s="2" t="s">
        <v>105</v>
      </c>
      <c r="F15" s="2" t="s">
        <v>100</v>
      </c>
      <c r="G15" s="50">
        <v>0.2</v>
      </c>
      <c r="H15" s="2"/>
      <c r="I15" s="8">
        <v>1.6</v>
      </c>
      <c r="J15" s="39"/>
      <c r="K15" s="48" t="s">
        <v>311</v>
      </c>
      <c r="L15" s="48" t="s">
        <v>100</v>
      </c>
      <c r="M15" s="50">
        <v>0.2432</v>
      </c>
      <c r="N15" s="2"/>
    </row>
    <row r="16" spans="1:22" ht="15.75" customHeight="1" x14ac:dyDescent="0.25">
      <c r="A16" s="4">
        <v>6500</v>
      </c>
      <c r="B16" s="134">
        <f t="shared" si="0"/>
        <v>1.53</v>
      </c>
      <c r="C16" s="138"/>
      <c r="E16" s="2" t="s">
        <v>106</v>
      </c>
      <c r="I16" s="8">
        <v>1.7</v>
      </c>
      <c r="J16" s="39"/>
      <c r="K16" s="2" t="s">
        <v>106</v>
      </c>
    </row>
    <row r="17" spans="1:14" ht="15.75" customHeight="1" x14ac:dyDescent="0.25">
      <c r="A17" s="4">
        <v>7000</v>
      </c>
      <c r="B17" s="134">
        <f t="shared" si="0"/>
        <v>1.62</v>
      </c>
      <c r="C17" s="138"/>
      <c r="E17" s="2" t="s">
        <v>59</v>
      </c>
      <c r="F17" s="2"/>
      <c r="G17" s="3"/>
      <c r="H17" s="2"/>
      <c r="I17" s="8">
        <v>1.8</v>
      </c>
      <c r="J17" s="39"/>
      <c r="K17" s="2" t="s">
        <v>59</v>
      </c>
      <c r="L17" s="2"/>
      <c r="M17" s="3"/>
      <c r="N17" s="2"/>
    </row>
    <row r="18" spans="1:14" ht="15.75" customHeight="1" x14ac:dyDescent="0.25">
      <c r="A18" s="4">
        <v>7500</v>
      </c>
      <c r="B18" s="134">
        <f t="shared" si="0"/>
        <v>1.6919999999999999</v>
      </c>
      <c r="C18" s="138"/>
      <c r="E18" s="2" t="s">
        <v>97</v>
      </c>
      <c r="I18" s="8">
        <v>1.88</v>
      </c>
      <c r="J18" s="39"/>
      <c r="K18" s="2" t="s">
        <v>97</v>
      </c>
    </row>
    <row r="19" spans="1:14" ht="15.75" customHeight="1" x14ac:dyDescent="0.25">
      <c r="A19" s="4">
        <v>8000</v>
      </c>
      <c r="B19" s="134">
        <f t="shared" si="0"/>
        <v>1.764</v>
      </c>
      <c r="C19" s="138"/>
      <c r="E19" s="2" t="s">
        <v>98</v>
      </c>
      <c r="I19" s="8">
        <v>1.96</v>
      </c>
      <c r="J19" s="39"/>
      <c r="K19" s="2" t="s">
        <v>98</v>
      </c>
    </row>
    <row r="20" spans="1:14" ht="15.75" customHeight="1" x14ac:dyDescent="0.25">
      <c r="A20" s="4">
        <v>8500</v>
      </c>
      <c r="B20" s="134">
        <f t="shared" si="0"/>
        <v>1.8360000000000001</v>
      </c>
      <c r="C20" s="138"/>
      <c r="E20" s="2" t="s">
        <v>99</v>
      </c>
      <c r="F20" s="2"/>
      <c r="G20" s="3"/>
      <c r="H20" s="2"/>
      <c r="I20" s="8">
        <v>2.04</v>
      </c>
      <c r="J20" s="39"/>
      <c r="K20" s="2" t="s">
        <v>99</v>
      </c>
      <c r="L20" s="2"/>
      <c r="M20" s="3"/>
      <c r="N20" s="2"/>
    </row>
    <row r="21" spans="1:14" ht="15.75" customHeight="1" x14ac:dyDescent="0.25">
      <c r="A21" s="4">
        <v>9000</v>
      </c>
      <c r="B21" s="134">
        <f t="shared" si="0"/>
        <v>1.9080000000000001</v>
      </c>
      <c r="C21" s="138"/>
      <c r="E21" s="2" t="s">
        <v>102</v>
      </c>
      <c r="I21" s="8">
        <v>2.12</v>
      </c>
      <c r="J21" s="39"/>
      <c r="K21" s="2" t="s">
        <v>102</v>
      </c>
    </row>
    <row r="22" spans="1:14" ht="15.75" customHeight="1" x14ac:dyDescent="0.25">
      <c r="A22" s="4">
        <v>9500</v>
      </c>
      <c r="B22" s="134">
        <f t="shared" si="0"/>
        <v>1.9800000000000002</v>
      </c>
      <c r="C22" s="138"/>
      <c r="E22" s="2" t="s">
        <v>103</v>
      </c>
      <c r="I22" s="8">
        <v>2.2000000000000002</v>
      </c>
      <c r="J22" s="39"/>
      <c r="K22" s="2" t="s">
        <v>103</v>
      </c>
    </row>
    <row r="23" spans="1:14" ht="15.75" customHeight="1" x14ac:dyDescent="0.25">
      <c r="A23" s="4">
        <v>10000</v>
      </c>
      <c r="B23" s="134">
        <f>+I23*0.9</f>
        <v>2.052</v>
      </c>
      <c r="C23" s="138"/>
      <c r="E23" s="2" t="s">
        <v>108</v>
      </c>
      <c r="F23" s="2"/>
      <c r="G23" s="3"/>
      <c r="I23" s="8">
        <v>2.2799999999999998</v>
      </c>
      <c r="J23" s="39"/>
      <c r="K23" s="2" t="s">
        <v>108</v>
      </c>
      <c r="L23" s="2"/>
      <c r="M23" s="3"/>
    </row>
    <row r="24" spans="1:14" ht="15.75" customHeight="1" x14ac:dyDescent="0.25">
      <c r="A24" s="4">
        <v>10500</v>
      </c>
      <c r="B24" s="134">
        <f>+I24*0.89</f>
        <v>2.1004</v>
      </c>
      <c r="C24" s="138"/>
      <c r="E24" s="2" t="s">
        <v>109</v>
      </c>
      <c r="F24" s="2"/>
      <c r="G24" s="3"/>
      <c r="H24" s="2"/>
      <c r="I24" s="8">
        <v>2.36</v>
      </c>
      <c r="J24" s="39"/>
      <c r="K24" s="2" t="s">
        <v>109</v>
      </c>
      <c r="L24" s="2"/>
      <c r="M24" s="3"/>
      <c r="N24" s="2"/>
    </row>
    <row r="25" spans="1:14" ht="15.75" customHeight="1" x14ac:dyDescent="0.25">
      <c r="A25" s="4">
        <v>11000</v>
      </c>
      <c r="B25" s="134">
        <f>+I25*0.88</f>
        <v>2.1471999999999998</v>
      </c>
      <c r="C25" s="138"/>
      <c r="E25" s="2" t="s">
        <v>111</v>
      </c>
      <c r="F25" s="2"/>
      <c r="G25" s="3"/>
      <c r="H25" s="2"/>
      <c r="I25" s="8">
        <v>2.44</v>
      </c>
      <c r="J25" s="39"/>
      <c r="K25" s="2" t="s">
        <v>111</v>
      </c>
      <c r="L25" s="2"/>
      <c r="M25" s="3"/>
      <c r="N25" s="2"/>
    </row>
    <row r="26" spans="1:14" ht="15.75" customHeight="1" x14ac:dyDescent="0.25">
      <c r="A26" s="4">
        <v>11500</v>
      </c>
      <c r="B26" s="134">
        <f>+I26*0.87</f>
        <v>2.1924000000000001</v>
      </c>
      <c r="C26" s="138"/>
      <c r="E26" s="2" t="s">
        <v>115</v>
      </c>
      <c r="I26" s="8">
        <v>2.52</v>
      </c>
      <c r="J26" s="39"/>
      <c r="K26" s="2" t="s">
        <v>115</v>
      </c>
    </row>
    <row r="27" spans="1:14" ht="15.75" customHeight="1" x14ac:dyDescent="0.25">
      <c r="A27" s="4">
        <v>12000</v>
      </c>
      <c r="B27" s="134">
        <f>+I27*0.86</f>
        <v>2.2360000000000002</v>
      </c>
      <c r="C27" s="138"/>
      <c r="E27" s="2" t="s">
        <v>114</v>
      </c>
      <c r="F27" s="2"/>
      <c r="G27" s="3"/>
      <c r="I27" s="8">
        <v>2.6</v>
      </c>
      <c r="J27" s="39"/>
      <c r="K27" s="2" t="s">
        <v>114</v>
      </c>
      <c r="L27" s="2"/>
      <c r="M27" s="3"/>
    </row>
    <row r="28" spans="1:14" ht="15.75" customHeight="1" x14ac:dyDescent="0.25">
      <c r="A28" s="4">
        <v>12500</v>
      </c>
      <c r="B28" s="134">
        <f>+I28*0.85</f>
        <v>2.278</v>
      </c>
      <c r="C28" s="138"/>
      <c r="E28" s="2" t="s">
        <v>118</v>
      </c>
      <c r="I28" s="8">
        <v>2.68</v>
      </c>
      <c r="J28" s="39"/>
      <c r="K28" s="2" t="s">
        <v>118</v>
      </c>
    </row>
    <row r="29" spans="1:14" ht="15.75" customHeight="1" x14ac:dyDescent="0.25">
      <c r="A29" s="4">
        <v>13000</v>
      </c>
      <c r="B29" s="134">
        <f t="shared" ref="B29:B62" si="1">+I29*0.85</f>
        <v>2.3459999999999996</v>
      </c>
      <c r="C29" s="138"/>
      <c r="E29" s="2" t="s">
        <v>121</v>
      </c>
      <c r="F29" s="2" t="s">
        <v>122</v>
      </c>
      <c r="G29" s="2">
        <v>40</v>
      </c>
      <c r="H29" s="2" t="s">
        <v>123</v>
      </c>
      <c r="I29" s="8">
        <v>2.76</v>
      </c>
      <c r="J29" s="39"/>
      <c r="K29" s="2" t="s">
        <v>121</v>
      </c>
      <c r="L29" s="2" t="s">
        <v>122</v>
      </c>
      <c r="M29" s="2">
        <v>40</v>
      </c>
      <c r="N29" s="2" t="s">
        <v>123</v>
      </c>
    </row>
    <row r="30" spans="1:14" ht="15.75" customHeight="1" x14ac:dyDescent="0.25">
      <c r="A30" s="4">
        <v>13500</v>
      </c>
      <c r="B30" s="134">
        <f t="shared" si="1"/>
        <v>2.4139999999999997</v>
      </c>
      <c r="C30" s="138"/>
      <c r="E30" s="2" t="s">
        <v>124</v>
      </c>
      <c r="F30" s="2" t="s">
        <v>122</v>
      </c>
      <c r="G30" s="2">
        <v>-1</v>
      </c>
      <c r="H30" s="2" t="s">
        <v>123</v>
      </c>
      <c r="I30" s="8">
        <v>2.84</v>
      </c>
      <c r="J30" s="39"/>
      <c r="K30" s="2" t="s">
        <v>124</v>
      </c>
      <c r="L30" s="2" t="s">
        <v>122</v>
      </c>
      <c r="M30" s="2">
        <v>-1</v>
      </c>
      <c r="N30" s="2" t="s">
        <v>123</v>
      </c>
    </row>
    <row r="31" spans="1:14" ht="15.75" customHeight="1" x14ac:dyDescent="0.25">
      <c r="A31" s="4">
        <v>14000</v>
      </c>
      <c r="B31" s="134">
        <f t="shared" si="1"/>
        <v>2.4819999999999998</v>
      </c>
      <c r="C31" s="138"/>
      <c r="E31" s="2" t="s">
        <v>125</v>
      </c>
      <c r="F31" s="2" t="s">
        <v>122</v>
      </c>
      <c r="G31" s="2">
        <v>15</v>
      </c>
      <c r="H31" s="2" t="s">
        <v>123</v>
      </c>
      <c r="I31" s="8">
        <v>2.92</v>
      </c>
      <c r="J31" s="39"/>
      <c r="K31" s="2" t="s">
        <v>125</v>
      </c>
      <c r="L31" s="2" t="s">
        <v>122</v>
      </c>
      <c r="M31" s="2">
        <v>15</v>
      </c>
      <c r="N31" s="2" t="s">
        <v>123</v>
      </c>
    </row>
    <row r="32" spans="1:14" ht="15.75" customHeight="1" x14ac:dyDescent="0.25">
      <c r="A32" s="4">
        <v>14500</v>
      </c>
      <c r="B32" s="134">
        <f t="shared" si="1"/>
        <v>2.5499999999999998</v>
      </c>
      <c r="C32" s="138"/>
      <c r="E32" s="2" t="s">
        <v>126</v>
      </c>
      <c r="F32" s="2" t="s">
        <v>122</v>
      </c>
      <c r="G32" s="4">
        <v>20000</v>
      </c>
      <c r="I32" s="8">
        <v>3</v>
      </c>
      <c r="J32" s="39"/>
      <c r="K32" s="2" t="s">
        <v>126</v>
      </c>
      <c r="L32" s="2" t="s">
        <v>122</v>
      </c>
      <c r="M32" s="4">
        <v>20000</v>
      </c>
    </row>
    <row r="33" spans="1:14" ht="15.75" customHeight="1" x14ac:dyDescent="0.25">
      <c r="A33" s="4">
        <v>15000</v>
      </c>
      <c r="B33" s="134">
        <f t="shared" si="1"/>
        <v>2.6179999999999999</v>
      </c>
      <c r="C33" s="138"/>
      <c r="E33" s="2" t="s">
        <v>127</v>
      </c>
      <c r="F33" s="2" t="s">
        <v>122</v>
      </c>
      <c r="G33" s="4">
        <v>10000</v>
      </c>
      <c r="I33" s="8">
        <v>3.08</v>
      </c>
      <c r="J33" s="39"/>
      <c r="K33" s="2" t="s">
        <v>127</v>
      </c>
      <c r="L33" s="2" t="s">
        <v>122</v>
      </c>
      <c r="M33" s="4">
        <v>10000</v>
      </c>
    </row>
    <row r="34" spans="1:14" ht="15.75" customHeight="1" x14ac:dyDescent="0.25">
      <c r="A34" s="4">
        <v>15500</v>
      </c>
      <c r="B34" s="134">
        <f t="shared" si="1"/>
        <v>2.6859999999999999</v>
      </c>
      <c r="C34" s="138"/>
      <c r="E34" s="2" t="s">
        <v>128</v>
      </c>
      <c r="F34" s="2" t="s">
        <v>122</v>
      </c>
      <c r="G34" s="4">
        <v>100000</v>
      </c>
      <c r="I34" s="8">
        <v>3.16</v>
      </c>
      <c r="J34" s="39"/>
      <c r="K34" s="2" t="s">
        <v>128</v>
      </c>
      <c r="L34" s="2" t="s">
        <v>122</v>
      </c>
      <c r="M34" s="4">
        <v>100000</v>
      </c>
    </row>
    <row r="35" spans="1:14" ht="15.75" customHeight="1" x14ac:dyDescent="0.25">
      <c r="A35" s="4">
        <v>16000</v>
      </c>
      <c r="B35" s="134">
        <f t="shared" si="1"/>
        <v>2.754</v>
      </c>
      <c r="C35" s="138"/>
      <c r="E35" s="2" t="s">
        <v>129</v>
      </c>
      <c r="F35" s="2" t="s">
        <v>122</v>
      </c>
      <c r="G35" s="4">
        <v>75000</v>
      </c>
      <c r="I35" s="8">
        <v>3.24</v>
      </c>
      <c r="J35" s="39"/>
      <c r="K35" s="2" t="s">
        <v>129</v>
      </c>
      <c r="L35" s="2" t="s">
        <v>122</v>
      </c>
      <c r="M35" s="4">
        <v>75000</v>
      </c>
    </row>
    <row r="36" spans="1:14" ht="12.5" x14ac:dyDescent="0.25">
      <c r="A36" s="4">
        <v>16500</v>
      </c>
      <c r="B36" s="134">
        <f t="shared" si="1"/>
        <v>2.8219999999999996</v>
      </c>
      <c r="C36" s="138"/>
      <c r="E36" s="2" t="s">
        <v>130</v>
      </c>
      <c r="F36" s="2" t="s">
        <v>122</v>
      </c>
      <c r="G36" s="4">
        <v>3000</v>
      </c>
      <c r="I36" s="8">
        <v>3.32</v>
      </c>
      <c r="J36" s="39"/>
      <c r="K36" s="2" t="s">
        <v>130</v>
      </c>
      <c r="L36" s="2" t="s">
        <v>122</v>
      </c>
      <c r="M36" s="4">
        <v>3000</v>
      </c>
    </row>
    <row r="37" spans="1:14" ht="12.5" x14ac:dyDescent="0.25">
      <c r="A37" s="4">
        <v>17000</v>
      </c>
      <c r="B37" s="134">
        <f t="shared" si="1"/>
        <v>2.8899999999999997</v>
      </c>
      <c r="C37" s="138"/>
      <c r="E37" s="2" t="s">
        <v>131</v>
      </c>
      <c r="F37" s="2" t="s">
        <v>122</v>
      </c>
      <c r="G37" s="4">
        <v>150000</v>
      </c>
      <c r="H37" s="2" t="s">
        <v>132</v>
      </c>
      <c r="I37" s="8">
        <v>3.4</v>
      </c>
      <c r="J37" s="39"/>
      <c r="K37" s="2" t="s">
        <v>131</v>
      </c>
      <c r="L37" s="2" t="s">
        <v>122</v>
      </c>
      <c r="M37" s="4">
        <v>150000</v>
      </c>
      <c r="N37" s="2" t="s">
        <v>132</v>
      </c>
    </row>
    <row r="38" spans="1:14" ht="12.5" x14ac:dyDescent="0.25">
      <c r="A38" s="4">
        <v>17500</v>
      </c>
      <c r="B38" s="134">
        <f t="shared" si="1"/>
        <v>2.9579999999999997</v>
      </c>
      <c r="C38" s="138"/>
      <c r="E38" s="2" t="s">
        <v>133</v>
      </c>
      <c r="F38" s="2" t="s">
        <v>122</v>
      </c>
      <c r="G38" s="4">
        <v>250000</v>
      </c>
      <c r="I38" s="8">
        <v>3.48</v>
      </c>
      <c r="J38" s="39"/>
      <c r="K38" s="2" t="s">
        <v>133</v>
      </c>
      <c r="L38" s="2" t="s">
        <v>122</v>
      </c>
      <c r="M38" s="4">
        <v>250000</v>
      </c>
    </row>
    <row r="39" spans="1:14" ht="12.5" x14ac:dyDescent="0.25">
      <c r="A39" s="4">
        <v>18000</v>
      </c>
      <c r="B39" s="134">
        <f t="shared" si="1"/>
        <v>3.0174999999999996</v>
      </c>
      <c r="C39" s="138"/>
      <c r="E39" s="2" t="s">
        <v>134</v>
      </c>
      <c r="F39" s="2" t="s">
        <v>122</v>
      </c>
      <c r="G39" s="4">
        <v>30000</v>
      </c>
      <c r="I39" s="8">
        <v>3.55</v>
      </c>
      <c r="J39" s="39"/>
      <c r="K39" s="2" t="s">
        <v>134</v>
      </c>
      <c r="L39" s="2" t="s">
        <v>122</v>
      </c>
      <c r="M39" s="4">
        <v>30000</v>
      </c>
    </row>
    <row r="40" spans="1:14" ht="12.5" x14ac:dyDescent="0.25">
      <c r="A40" s="4">
        <v>18500</v>
      </c>
      <c r="B40" s="134">
        <f t="shared" si="1"/>
        <v>3.0939999999999999</v>
      </c>
      <c r="C40" s="138"/>
      <c r="E40" s="2" t="s">
        <v>136</v>
      </c>
      <c r="F40" s="2" t="s">
        <v>122</v>
      </c>
      <c r="G40" s="4">
        <v>250000</v>
      </c>
      <c r="H40" s="2" t="s">
        <v>137</v>
      </c>
      <c r="I40" s="8">
        <v>3.64</v>
      </c>
      <c r="J40" s="39"/>
      <c r="K40" s="2" t="s">
        <v>136</v>
      </c>
      <c r="L40" s="2" t="s">
        <v>122</v>
      </c>
      <c r="M40" s="4">
        <v>250000</v>
      </c>
      <c r="N40" s="2" t="s">
        <v>137</v>
      </c>
    </row>
    <row r="41" spans="1:14" ht="12.5" x14ac:dyDescent="0.25">
      <c r="A41" s="4">
        <v>19000</v>
      </c>
      <c r="B41" s="134">
        <f t="shared" si="1"/>
        <v>3.1619999999999999</v>
      </c>
      <c r="C41" s="138"/>
      <c r="E41" s="2" t="s">
        <v>138</v>
      </c>
      <c r="F41" s="2" t="s">
        <v>122</v>
      </c>
      <c r="G41" s="4">
        <v>100000</v>
      </c>
      <c r="H41" s="2" t="s">
        <v>139</v>
      </c>
      <c r="I41" s="8">
        <v>3.72</v>
      </c>
      <c r="J41" s="39"/>
      <c r="K41" s="2" t="s">
        <v>138</v>
      </c>
      <c r="L41" s="2" t="s">
        <v>122</v>
      </c>
      <c r="M41" s="4">
        <v>100000</v>
      </c>
      <c r="N41" s="2" t="s">
        <v>139</v>
      </c>
    </row>
    <row r="42" spans="1:14" ht="12.5" x14ac:dyDescent="0.25">
      <c r="A42" s="4">
        <v>19500</v>
      </c>
      <c r="B42" s="134">
        <f t="shared" si="1"/>
        <v>3.23</v>
      </c>
      <c r="C42" s="138"/>
      <c r="E42" s="2" t="s">
        <v>312</v>
      </c>
      <c r="F42" s="2" t="s">
        <v>313</v>
      </c>
      <c r="G42" s="3"/>
      <c r="H42" s="2" t="s">
        <v>314</v>
      </c>
      <c r="I42" s="8">
        <v>3.8</v>
      </c>
      <c r="J42" s="39"/>
      <c r="K42" s="2" t="s">
        <v>312</v>
      </c>
      <c r="L42" s="2" t="s">
        <v>313</v>
      </c>
      <c r="M42" s="3"/>
      <c r="N42" s="2" t="s">
        <v>314</v>
      </c>
    </row>
    <row r="43" spans="1:14" ht="12.5" x14ac:dyDescent="0.25">
      <c r="A43" s="4">
        <v>20000</v>
      </c>
      <c r="B43" s="134">
        <f t="shared" si="1"/>
        <v>3.298</v>
      </c>
      <c r="C43" s="138"/>
      <c r="E43" s="2"/>
      <c r="I43" s="8">
        <v>3.88</v>
      </c>
      <c r="J43" s="39"/>
      <c r="K43" s="2"/>
    </row>
    <row r="44" spans="1:14" ht="12.5" x14ac:dyDescent="0.25">
      <c r="A44" s="4">
        <v>20500</v>
      </c>
      <c r="B44" s="134">
        <f t="shared" si="1"/>
        <v>3.3660000000000001</v>
      </c>
      <c r="C44" s="138"/>
      <c r="E44" s="18" t="s">
        <v>315</v>
      </c>
      <c r="F44" s="18" t="s">
        <v>316</v>
      </c>
      <c r="G44" s="19">
        <v>0.02</v>
      </c>
      <c r="H44" s="18" t="s">
        <v>317</v>
      </c>
      <c r="I44" s="8">
        <v>3.96</v>
      </c>
      <c r="J44" s="39"/>
      <c r="K44" s="18" t="s">
        <v>318</v>
      </c>
      <c r="L44" s="18" t="s">
        <v>316</v>
      </c>
      <c r="M44" s="20">
        <v>500</v>
      </c>
      <c r="N44" s="31" t="s">
        <v>319</v>
      </c>
    </row>
    <row r="45" spans="1:14" ht="14.5" x14ac:dyDescent="0.35">
      <c r="A45" s="4">
        <v>21000</v>
      </c>
      <c r="B45" s="134">
        <f t="shared" si="1"/>
        <v>3.4339999999999997</v>
      </c>
      <c r="C45" s="138"/>
      <c r="E45" s="18" t="s">
        <v>318</v>
      </c>
      <c r="F45" s="18" t="s">
        <v>316</v>
      </c>
      <c r="G45" s="20">
        <v>500</v>
      </c>
      <c r="H45" s="18"/>
      <c r="I45" s="8">
        <v>4.04</v>
      </c>
      <c r="J45" s="39"/>
      <c r="K45" s="51"/>
      <c r="L45" s="51"/>
      <c r="M45" s="51"/>
    </row>
    <row r="46" spans="1:14" ht="14.5" x14ac:dyDescent="0.35">
      <c r="A46" s="4">
        <v>21500</v>
      </c>
      <c r="B46" s="134">
        <f t="shared" si="1"/>
        <v>3.5019999999999998</v>
      </c>
      <c r="C46" s="138"/>
      <c r="E46" s="23" t="s">
        <v>320</v>
      </c>
      <c r="F46" s="23" t="s">
        <v>321</v>
      </c>
      <c r="G46" s="22">
        <v>2000</v>
      </c>
      <c r="H46" s="21"/>
      <c r="I46" s="8">
        <v>4.12</v>
      </c>
      <c r="J46" s="39"/>
      <c r="M46" s="3"/>
    </row>
    <row r="47" spans="1:14" ht="12.5" x14ac:dyDescent="0.25">
      <c r="A47" s="4">
        <v>22000</v>
      </c>
      <c r="B47" s="134">
        <f t="shared" si="1"/>
        <v>3.57</v>
      </c>
      <c r="C47" s="138"/>
      <c r="E47" s="29"/>
      <c r="F47" s="29"/>
      <c r="G47" s="110"/>
      <c r="H47" s="14"/>
      <c r="I47" s="8">
        <v>4.2</v>
      </c>
      <c r="J47" s="39"/>
      <c r="M47" s="3"/>
    </row>
    <row r="48" spans="1:14" ht="12.5" x14ac:dyDescent="0.25">
      <c r="A48" s="4">
        <v>22500</v>
      </c>
      <c r="B48" s="134">
        <f t="shared" si="1"/>
        <v>3.6379999999999999</v>
      </c>
      <c r="C48" s="138"/>
      <c r="I48" s="8">
        <v>4.28</v>
      </c>
      <c r="J48" s="39"/>
      <c r="M48" s="3"/>
    </row>
    <row r="49" spans="1:13" ht="12.5" x14ac:dyDescent="0.25">
      <c r="A49" s="4">
        <v>23000</v>
      </c>
      <c r="B49" s="134">
        <f t="shared" si="1"/>
        <v>3.706</v>
      </c>
      <c r="C49" s="138"/>
      <c r="I49" s="8">
        <v>4.3600000000000003</v>
      </c>
      <c r="J49" s="39"/>
      <c r="M49" s="3"/>
    </row>
    <row r="50" spans="1:13" ht="12.5" x14ac:dyDescent="0.25">
      <c r="A50" s="4">
        <v>23500</v>
      </c>
      <c r="B50" s="134">
        <f t="shared" si="1"/>
        <v>3.774</v>
      </c>
      <c r="C50" s="138"/>
      <c r="G50" s="3"/>
      <c r="I50" s="8">
        <v>4.4400000000000004</v>
      </c>
      <c r="J50" s="39"/>
      <c r="M50" s="3"/>
    </row>
    <row r="51" spans="1:13" ht="12.5" x14ac:dyDescent="0.25">
      <c r="A51" s="4">
        <v>24000</v>
      </c>
      <c r="B51" s="134">
        <f t="shared" si="1"/>
        <v>3.8419999999999996</v>
      </c>
      <c r="C51" s="138"/>
      <c r="G51" s="3"/>
      <c r="I51" s="8">
        <v>4.5199999999999996</v>
      </c>
      <c r="J51" s="39"/>
      <c r="M51" s="3"/>
    </row>
    <row r="52" spans="1:13" ht="12.5" x14ac:dyDescent="0.25">
      <c r="A52" s="4">
        <v>24500</v>
      </c>
      <c r="B52" s="134">
        <f t="shared" si="1"/>
        <v>3.9099999999999997</v>
      </c>
      <c r="C52" s="138"/>
      <c r="G52" s="3"/>
      <c r="I52" s="8">
        <v>4.5999999999999996</v>
      </c>
      <c r="J52" s="39"/>
      <c r="M52" s="3"/>
    </row>
    <row r="53" spans="1:13" ht="12.5" x14ac:dyDescent="0.25">
      <c r="A53" s="4">
        <v>25000</v>
      </c>
      <c r="B53" s="134">
        <f t="shared" si="1"/>
        <v>3.9779999999999998</v>
      </c>
      <c r="C53" s="138"/>
      <c r="G53" s="3"/>
      <c r="I53" s="8">
        <v>4.68</v>
      </c>
      <c r="J53" s="39"/>
      <c r="M53" s="3"/>
    </row>
    <row r="54" spans="1:13" ht="12.5" x14ac:dyDescent="0.25">
      <c r="A54" s="4">
        <v>25500</v>
      </c>
      <c r="B54" s="134">
        <f t="shared" si="1"/>
        <v>4.0459999999999994</v>
      </c>
      <c r="C54" s="138"/>
      <c r="G54" s="3"/>
      <c r="I54" s="8">
        <v>4.76</v>
      </c>
      <c r="J54" s="39"/>
      <c r="M54" s="3"/>
    </row>
    <row r="55" spans="1:13" ht="12.5" x14ac:dyDescent="0.25">
      <c r="A55" s="4">
        <v>26000</v>
      </c>
      <c r="B55" s="134">
        <f t="shared" si="1"/>
        <v>4.1139999999999999</v>
      </c>
      <c r="C55" s="138"/>
      <c r="G55" s="3"/>
      <c r="I55" s="8">
        <v>4.84</v>
      </c>
      <c r="J55" s="39"/>
      <c r="M55" s="3"/>
    </row>
    <row r="56" spans="1:13" ht="12.5" x14ac:dyDescent="0.25">
      <c r="A56" s="4">
        <v>26500</v>
      </c>
      <c r="B56" s="134">
        <f t="shared" si="1"/>
        <v>4.1819999999999995</v>
      </c>
      <c r="C56" s="138"/>
      <c r="G56" s="3"/>
      <c r="I56" s="8">
        <v>4.92</v>
      </c>
      <c r="J56" s="39"/>
      <c r="M56" s="3"/>
    </row>
    <row r="57" spans="1:13" ht="12.5" x14ac:dyDescent="0.25">
      <c r="A57" s="4">
        <v>27000</v>
      </c>
      <c r="B57" s="134">
        <f t="shared" si="1"/>
        <v>4.25</v>
      </c>
      <c r="C57" s="138"/>
      <c r="G57" s="3"/>
      <c r="I57" s="8">
        <v>5</v>
      </c>
      <c r="J57" s="39"/>
      <c r="M57" s="3"/>
    </row>
    <row r="58" spans="1:13" ht="12.5" x14ac:dyDescent="0.25">
      <c r="A58" s="4">
        <v>27500</v>
      </c>
      <c r="B58" s="134">
        <f t="shared" si="1"/>
        <v>4.3179999999999996</v>
      </c>
      <c r="C58" s="138"/>
      <c r="G58" s="3"/>
      <c r="I58" s="8">
        <v>5.08</v>
      </c>
      <c r="J58" s="39"/>
      <c r="M58" s="3"/>
    </row>
    <row r="59" spans="1:13" ht="12.5" x14ac:dyDescent="0.25">
      <c r="A59" s="4">
        <v>28000</v>
      </c>
      <c r="B59" s="134">
        <f t="shared" si="1"/>
        <v>4.3860000000000001</v>
      </c>
      <c r="C59" s="138"/>
      <c r="G59" s="3"/>
      <c r="I59" s="8">
        <v>5.16</v>
      </c>
      <c r="J59" s="39"/>
      <c r="M59" s="3"/>
    </row>
    <row r="60" spans="1:13" ht="12.5" x14ac:dyDescent="0.25">
      <c r="A60" s="4">
        <v>28500</v>
      </c>
      <c r="B60" s="134">
        <f t="shared" si="1"/>
        <v>4.4539999999999997</v>
      </c>
      <c r="C60" s="138"/>
      <c r="G60" s="3"/>
      <c r="I60" s="8">
        <v>5.24</v>
      </c>
      <c r="J60" s="39"/>
      <c r="M60" s="3"/>
    </row>
    <row r="61" spans="1:13" ht="12.5" x14ac:dyDescent="0.25">
      <c r="A61" s="4">
        <v>29000</v>
      </c>
      <c r="B61" s="134">
        <f t="shared" si="1"/>
        <v>4.5220000000000002</v>
      </c>
      <c r="C61" s="138"/>
      <c r="G61" s="3"/>
      <c r="I61" s="8">
        <v>5.32</v>
      </c>
      <c r="J61" s="39"/>
      <c r="M61" s="3"/>
    </row>
    <row r="62" spans="1:13" ht="12.5" x14ac:dyDescent="0.25">
      <c r="A62" s="4">
        <v>29500</v>
      </c>
      <c r="B62" s="134">
        <f t="shared" si="1"/>
        <v>4.59</v>
      </c>
      <c r="C62" s="138"/>
      <c r="G62" s="3"/>
      <c r="I62" s="8">
        <v>5.4</v>
      </c>
      <c r="J62" s="39"/>
      <c r="M62" s="3"/>
    </row>
    <row r="63" spans="1:13" ht="12.5" x14ac:dyDescent="0.25">
      <c r="A63" s="4">
        <v>30000</v>
      </c>
      <c r="B63" s="134">
        <f>+I63*1</f>
        <v>5.48</v>
      </c>
      <c r="C63" s="138"/>
      <c r="G63" s="3"/>
      <c r="I63" s="8">
        <v>5.48</v>
      </c>
      <c r="J63" s="39"/>
      <c r="M63" s="3"/>
    </row>
    <row r="64" spans="1:13" ht="12.5" x14ac:dyDescent="0.25">
      <c r="A64" s="4">
        <v>30500</v>
      </c>
      <c r="B64" s="136">
        <f>+I64*1.03</f>
        <v>5.7267999999999999</v>
      </c>
      <c r="C64" s="138"/>
      <c r="G64" s="3"/>
      <c r="I64" s="8">
        <v>5.56</v>
      </c>
      <c r="J64" s="39"/>
      <c r="M64" s="3"/>
    </row>
    <row r="65" spans="1:13" ht="12.5" x14ac:dyDescent="0.25">
      <c r="A65" s="4">
        <v>31000</v>
      </c>
      <c r="B65" s="136">
        <f t="shared" ref="B65:B102" si="2">+I65*1.03</f>
        <v>5.8091999999999997</v>
      </c>
      <c r="C65" s="138"/>
      <c r="G65" s="3"/>
      <c r="I65" s="8">
        <v>5.64</v>
      </c>
      <c r="J65" s="39"/>
      <c r="M65" s="3"/>
    </row>
    <row r="66" spans="1:13" ht="12.5" x14ac:dyDescent="0.25">
      <c r="A66" s="4">
        <v>31500</v>
      </c>
      <c r="B66" s="136">
        <f t="shared" si="2"/>
        <v>5.8915999999999995</v>
      </c>
      <c r="C66" s="138"/>
      <c r="G66" s="3"/>
      <c r="I66" s="8">
        <v>5.72</v>
      </c>
      <c r="J66" s="39"/>
      <c r="M66" s="3"/>
    </row>
    <row r="67" spans="1:13" ht="12.5" x14ac:dyDescent="0.25">
      <c r="A67" s="4">
        <v>32000</v>
      </c>
      <c r="B67" s="136">
        <f t="shared" si="2"/>
        <v>5.9740000000000002</v>
      </c>
      <c r="C67" s="138"/>
      <c r="G67" s="3"/>
      <c r="I67" s="8">
        <v>5.8</v>
      </c>
      <c r="J67" s="39"/>
      <c r="M67" s="3"/>
    </row>
    <row r="68" spans="1:13" ht="12.5" x14ac:dyDescent="0.25">
      <c r="A68" s="4">
        <v>32500</v>
      </c>
      <c r="B68" s="136">
        <f t="shared" si="2"/>
        <v>6.0564</v>
      </c>
      <c r="C68" s="138"/>
      <c r="G68" s="3"/>
      <c r="I68" s="8">
        <v>5.88</v>
      </c>
      <c r="J68" s="39"/>
      <c r="M68" s="3"/>
    </row>
    <row r="69" spans="1:13" ht="12.5" x14ac:dyDescent="0.25">
      <c r="A69" s="4">
        <v>33000</v>
      </c>
      <c r="B69" s="136">
        <f t="shared" si="2"/>
        <v>6.1387999999999998</v>
      </c>
      <c r="C69" s="138"/>
      <c r="G69" s="3"/>
      <c r="I69" s="8">
        <v>5.96</v>
      </c>
      <c r="J69" s="39"/>
      <c r="M69" s="3"/>
    </row>
    <row r="70" spans="1:13" ht="12.5" x14ac:dyDescent="0.25">
      <c r="A70" s="4">
        <v>33500</v>
      </c>
      <c r="B70" s="136">
        <f t="shared" si="2"/>
        <v>6.2212000000000005</v>
      </c>
      <c r="C70" s="138"/>
      <c r="G70" s="3"/>
      <c r="I70" s="8">
        <v>6.04</v>
      </c>
      <c r="J70" s="39"/>
      <c r="M70" s="3"/>
    </row>
    <row r="71" spans="1:13" ht="12.5" x14ac:dyDescent="0.25">
      <c r="A71" s="4">
        <v>34000</v>
      </c>
      <c r="B71" s="136">
        <f t="shared" si="2"/>
        <v>6.3036000000000003</v>
      </c>
      <c r="C71" s="138"/>
      <c r="G71" s="3"/>
      <c r="I71" s="8">
        <v>6.12</v>
      </c>
      <c r="J71" s="39"/>
      <c r="M71" s="3"/>
    </row>
    <row r="72" spans="1:13" ht="12.5" x14ac:dyDescent="0.25">
      <c r="A72" s="4">
        <v>34500</v>
      </c>
      <c r="B72" s="136">
        <f t="shared" si="2"/>
        <v>6.3860000000000001</v>
      </c>
      <c r="C72" s="138"/>
      <c r="G72" s="3"/>
      <c r="I72" s="8">
        <v>6.2</v>
      </c>
      <c r="J72" s="39"/>
      <c r="M72" s="3"/>
    </row>
    <row r="73" spans="1:13" ht="12.5" x14ac:dyDescent="0.25">
      <c r="A73" s="4">
        <v>35000</v>
      </c>
      <c r="B73" s="136">
        <f t="shared" si="2"/>
        <v>6.4684000000000008</v>
      </c>
      <c r="C73" s="138"/>
      <c r="G73" s="3"/>
      <c r="I73" s="8">
        <v>6.28</v>
      </c>
      <c r="J73" s="39"/>
      <c r="M73" s="3"/>
    </row>
    <row r="74" spans="1:13" ht="12.5" x14ac:dyDescent="0.25">
      <c r="A74" s="4">
        <v>35500</v>
      </c>
      <c r="B74" s="136">
        <f t="shared" si="2"/>
        <v>6.5508000000000006</v>
      </c>
      <c r="C74" s="138"/>
      <c r="G74" s="3"/>
      <c r="I74" s="8">
        <v>6.36</v>
      </c>
      <c r="J74" s="39"/>
      <c r="M74" s="3"/>
    </row>
    <row r="75" spans="1:13" ht="12.5" x14ac:dyDescent="0.25">
      <c r="A75" s="4">
        <v>36000</v>
      </c>
      <c r="B75" s="136">
        <f t="shared" si="2"/>
        <v>6.6332000000000004</v>
      </c>
      <c r="C75" s="138"/>
      <c r="G75" s="3"/>
      <c r="I75" s="8">
        <v>6.44</v>
      </c>
      <c r="J75" s="39"/>
      <c r="M75" s="3"/>
    </row>
    <row r="76" spans="1:13" ht="12.5" x14ac:dyDescent="0.25">
      <c r="A76" s="4">
        <v>36500</v>
      </c>
      <c r="B76" s="136">
        <f t="shared" si="2"/>
        <v>6.7155999999999993</v>
      </c>
      <c r="C76" s="138"/>
      <c r="G76" s="3"/>
      <c r="I76" s="8">
        <v>6.52</v>
      </c>
      <c r="J76" s="39"/>
      <c r="M76" s="3"/>
    </row>
    <row r="77" spans="1:13" ht="12.5" x14ac:dyDescent="0.25">
      <c r="A77" s="4">
        <v>37000</v>
      </c>
      <c r="B77" s="136">
        <f t="shared" si="2"/>
        <v>6.798</v>
      </c>
      <c r="C77" s="138"/>
      <c r="G77" s="3"/>
      <c r="I77" s="8">
        <v>6.6</v>
      </c>
      <c r="J77" s="39"/>
      <c r="M77" s="3"/>
    </row>
    <row r="78" spans="1:13" ht="12.5" x14ac:dyDescent="0.25">
      <c r="A78" s="4">
        <v>37500</v>
      </c>
      <c r="B78" s="136">
        <f t="shared" si="2"/>
        <v>6.8803999999999998</v>
      </c>
      <c r="C78" s="138"/>
      <c r="G78" s="3"/>
      <c r="I78" s="8">
        <v>6.68</v>
      </c>
      <c r="J78" s="39"/>
      <c r="M78" s="3"/>
    </row>
    <row r="79" spans="1:13" ht="12.5" x14ac:dyDescent="0.25">
      <c r="A79" s="4">
        <v>38000</v>
      </c>
      <c r="B79" s="136">
        <f t="shared" si="2"/>
        <v>6.9627999999999997</v>
      </c>
      <c r="C79" s="138"/>
      <c r="G79" s="3"/>
      <c r="I79" s="8">
        <v>6.76</v>
      </c>
      <c r="J79" s="39"/>
      <c r="M79" s="3"/>
    </row>
    <row r="80" spans="1:13" ht="12.5" x14ac:dyDescent="0.25">
      <c r="A80" s="4">
        <v>38500</v>
      </c>
      <c r="B80" s="136">
        <f t="shared" si="2"/>
        <v>7.0452000000000004</v>
      </c>
      <c r="C80" s="138"/>
      <c r="G80" s="3"/>
      <c r="I80" s="8">
        <v>6.84</v>
      </c>
      <c r="J80" s="39"/>
      <c r="M80" s="3"/>
    </row>
    <row r="81" spans="1:13" ht="12.5" x14ac:dyDescent="0.25">
      <c r="A81" s="4">
        <v>39000</v>
      </c>
      <c r="B81" s="136">
        <f t="shared" si="2"/>
        <v>7.1276000000000002</v>
      </c>
      <c r="C81" s="138"/>
      <c r="G81" s="3"/>
      <c r="I81" s="8">
        <v>6.92</v>
      </c>
      <c r="J81" s="39"/>
      <c r="M81" s="3"/>
    </row>
    <row r="82" spans="1:13" ht="12.5" x14ac:dyDescent="0.25">
      <c r="A82" s="4">
        <v>39500</v>
      </c>
      <c r="B82" s="136">
        <f t="shared" si="2"/>
        <v>7.21</v>
      </c>
      <c r="C82" s="138"/>
      <c r="G82" s="3"/>
      <c r="I82" s="8">
        <v>7</v>
      </c>
      <c r="J82" s="39"/>
      <c r="M82" s="3"/>
    </row>
    <row r="83" spans="1:13" ht="12.5" x14ac:dyDescent="0.25">
      <c r="A83" s="4">
        <v>40000</v>
      </c>
      <c r="B83" s="136">
        <f t="shared" si="2"/>
        <v>7.2924000000000007</v>
      </c>
      <c r="C83" s="138"/>
      <c r="G83" s="3"/>
      <c r="I83" s="8">
        <v>7.08</v>
      </c>
      <c r="J83" s="39"/>
      <c r="M83" s="3"/>
    </row>
    <row r="84" spans="1:13" ht="12.5" x14ac:dyDescent="0.25">
      <c r="A84" s="4">
        <v>40500</v>
      </c>
      <c r="B84" s="136">
        <f t="shared" si="2"/>
        <v>7.3748000000000005</v>
      </c>
      <c r="C84" s="138"/>
      <c r="G84" s="3"/>
      <c r="I84" s="8">
        <v>7.16</v>
      </c>
      <c r="J84" s="39"/>
      <c r="M84" s="3"/>
    </row>
    <row r="85" spans="1:13" ht="12.5" x14ac:dyDescent="0.25">
      <c r="A85" s="4">
        <v>41000</v>
      </c>
      <c r="B85" s="136">
        <f t="shared" si="2"/>
        <v>7.4572000000000003</v>
      </c>
      <c r="C85" s="138"/>
      <c r="G85" s="3"/>
      <c r="I85" s="8">
        <v>7.24</v>
      </c>
      <c r="J85" s="39"/>
      <c r="M85" s="3"/>
    </row>
    <row r="86" spans="1:13" ht="12.5" x14ac:dyDescent="0.25">
      <c r="A86" s="4">
        <v>41500</v>
      </c>
      <c r="B86" s="136">
        <f t="shared" si="2"/>
        <v>7.5396000000000001</v>
      </c>
      <c r="C86" s="138"/>
      <c r="G86" s="3"/>
      <c r="I86" s="8">
        <v>7.32</v>
      </c>
      <c r="J86" s="39"/>
      <c r="M86" s="3"/>
    </row>
    <row r="87" spans="1:13" ht="12.5" x14ac:dyDescent="0.25">
      <c r="A87" s="4">
        <v>42000</v>
      </c>
      <c r="B87" s="136">
        <f t="shared" si="2"/>
        <v>7.6220000000000008</v>
      </c>
      <c r="C87" s="138"/>
      <c r="G87" s="3"/>
      <c r="I87" s="8">
        <v>7.4</v>
      </c>
      <c r="J87" s="39"/>
      <c r="M87" s="3"/>
    </row>
    <row r="88" spans="1:13" ht="12.5" x14ac:dyDescent="0.25">
      <c r="A88" s="4">
        <v>42500</v>
      </c>
      <c r="B88" s="136">
        <f t="shared" si="2"/>
        <v>7.7044000000000006</v>
      </c>
      <c r="C88" s="138"/>
      <c r="G88" s="3"/>
      <c r="I88" s="8">
        <v>7.48</v>
      </c>
      <c r="J88" s="39"/>
      <c r="M88" s="3"/>
    </row>
    <row r="89" spans="1:13" ht="12.5" x14ac:dyDescent="0.25">
      <c r="A89" s="4">
        <v>43000</v>
      </c>
      <c r="B89" s="136">
        <f t="shared" si="2"/>
        <v>7.7867999999999995</v>
      </c>
      <c r="C89" s="138"/>
      <c r="G89" s="3"/>
      <c r="I89" s="8">
        <v>7.56</v>
      </c>
      <c r="J89" s="39"/>
      <c r="M89" s="3"/>
    </row>
    <row r="90" spans="1:13" ht="12.5" x14ac:dyDescent="0.25">
      <c r="A90" s="4">
        <v>43500</v>
      </c>
      <c r="B90" s="136">
        <f t="shared" si="2"/>
        <v>7.8692000000000002</v>
      </c>
      <c r="C90" s="138"/>
      <c r="G90" s="3"/>
      <c r="I90" s="8">
        <v>7.64</v>
      </c>
      <c r="J90" s="39"/>
      <c r="M90" s="3"/>
    </row>
    <row r="91" spans="1:13" ht="12.5" x14ac:dyDescent="0.25">
      <c r="A91" s="4">
        <v>44000</v>
      </c>
      <c r="B91" s="136">
        <f t="shared" si="2"/>
        <v>7.9516</v>
      </c>
      <c r="C91" s="138"/>
      <c r="G91" s="3"/>
      <c r="I91" s="8">
        <v>7.72</v>
      </c>
      <c r="J91" s="39"/>
      <c r="M91" s="3"/>
    </row>
    <row r="92" spans="1:13" ht="12.5" x14ac:dyDescent="0.25">
      <c r="A92" s="4">
        <v>44500</v>
      </c>
      <c r="B92" s="136">
        <f t="shared" si="2"/>
        <v>8.0340000000000007</v>
      </c>
      <c r="C92" s="138"/>
      <c r="G92" s="3"/>
      <c r="I92" s="8">
        <v>7.8</v>
      </c>
      <c r="J92" s="39"/>
      <c r="M92" s="3"/>
    </row>
    <row r="93" spans="1:13" ht="12.5" x14ac:dyDescent="0.25">
      <c r="A93" s="4">
        <v>45000</v>
      </c>
      <c r="B93" s="136">
        <f t="shared" si="2"/>
        <v>8.1164000000000005</v>
      </c>
      <c r="C93" s="138"/>
      <c r="G93" s="3"/>
      <c r="I93" s="8">
        <v>7.88</v>
      </c>
      <c r="J93" s="39"/>
      <c r="M93" s="3"/>
    </row>
    <row r="94" spans="1:13" ht="12.5" x14ac:dyDescent="0.25">
      <c r="A94" s="4">
        <v>45500</v>
      </c>
      <c r="B94" s="136">
        <f t="shared" si="2"/>
        <v>8.1988000000000003</v>
      </c>
      <c r="C94" s="138"/>
      <c r="G94" s="3"/>
      <c r="I94" s="8">
        <v>7.96</v>
      </c>
      <c r="J94" s="39"/>
      <c r="M94" s="3"/>
    </row>
    <row r="95" spans="1:13" ht="12.5" x14ac:dyDescent="0.25">
      <c r="A95" s="4">
        <v>46000</v>
      </c>
      <c r="B95" s="136">
        <f t="shared" si="2"/>
        <v>8.2812000000000001</v>
      </c>
      <c r="C95" s="138"/>
      <c r="G95" s="3"/>
      <c r="I95" s="8">
        <v>8.0399999999999991</v>
      </c>
      <c r="J95" s="39"/>
      <c r="M95" s="3"/>
    </row>
    <row r="96" spans="1:13" ht="12.5" x14ac:dyDescent="0.25">
      <c r="A96" s="4">
        <v>46500</v>
      </c>
      <c r="B96" s="136">
        <f t="shared" si="2"/>
        <v>8.3635999999999999</v>
      </c>
      <c r="C96" s="138"/>
      <c r="G96" s="3"/>
      <c r="I96" s="8">
        <v>8.1199999999999992</v>
      </c>
      <c r="J96" s="39"/>
      <c r="M96" s="3"/>
    </row>
    <row r="97" spans="1:13" ht="12.5" x14ac:dyDescent="0.25">
      <c r="A97" s="4">
        <v>47000</v>
      </c>
      <c r="B97" s="136">
        <f t="shared" si="2"/>
        <v>8.4459999999999997</v>
      </c>
      <c r="C97" s="138"/>
      <c r="G97" s="3"/>
      <c r="I97" s="8">
        <v>8.1999999999999993</v>
      </c>
      <c r="J97" s="39"/>
      <c r="M97" s="3"/>
    </row>
    <row r="98" spans="1:13" ht="12.5" x14ac:dyDescent="0.25">
      <c r="A98" s="4">
        <v>47500</v>
      </c>
      <c r="B98" s="136">
        <f t="shared" si="2"/>
        <v>8.5283999999999995</v>
      </c>
      <c r="C98" s="138"/>
      <c r="G98" s="3"/>
      <c r="I98" s="8">
        <v>8.2799999999999994</v>
      </c>
      <c r="J98" s="39"/>
      <c r="M98" s="3"/>
    </row>
    <row r="99" spans="1:13" ht="12.5" x14ac:dyDescent="0.25">
      <c r="A99" s="4">
        <v>48000</v>
      </c>
      <c r="B99" s="136">
        <f t="shared" si="2"/>
        <v>8.6107999999999993</v>
      </c>
      <c r="C99" s="138"/>
      <c r="G99" s="3"/>
      <c r="I99" s="8">
        <v>8.36</v>
      </c>
      <c r="J99" s="39"/>
      <c r="M99" s="3"/>
    </row>
    <row r="100" spans="1:13" ht="12.5" x14ac:dyDescent="0.25">
      <c r="A100" s="4">
        <v>48500</v>
      </c>
      <c r="B100" s="136">
        <f t="shared" si="2"/>
        <v>8.6931999999999992</v>
      </c>
      <c r="C100" s="138"/>
      <c r="G100" s="3"/>
      <c r="I100" s="8">
        <v>8.44</v>
      </c>
      <c r="J100" s="39"/>
      <c r="M100" s="3"/>
    </row>
    <row r="101" spans="1:13" ht="12.5" x14ac:dyDescent="0.25">
      <c r="A101" s="4">
        <v>49000</v>
      </c>
      <c r="B101" s="136">
        <f t="shared" si="2"/>
        <v>8.775599999999999</v>
      </c>
      <c r="C101" s="138"/>
      <c r="G101" s="3"/>
      <c r="I101" s="8">
        <v>8.52</v>
      </c>
      <c r="J101" s="39"/>
      <c r="M101" s="3"/>
    </row>
    <row r="102" spans="1:13" ht="12.5" x14ac:dyDescent="0.25">
      <c r="A102" s="4">
        <v>49500</v>
      </c>
      <c r="B102" s="136">
        <f t="shared" si="2"/>
        <v>8.8580000000000005</v>
      </c>
      <c r="C102" s="138"/>
      <c r="G102" s="3"/>
      <c r="I102" s="8">
        <v>8.6</v>
      </c>
      <c r="J102" s="39"/>
      <c r="M102" s="3"/>
    </row>
    <row r="103" spans="1:13" ht="12.5" x14ac:dyDescent="0.25">
      <c r="A103" s="4">
        <v>50000</v>
      </c>
      <c r="B103" s="137">
        <f>+I103*1.05</f>
        <v>9.1140000000000008</v>
      </c>
      <c r="C103" s="138"/>
      <c r="G103" s="3"/>
      <c r="I103" s="8">
        <v>8.68</v>
      </c>
      <c r="J103" s="39"/>
      <c r="M103" s="3"/>
    </row>
    <row r="104" spans="1:13" ht="12.5" x14ac:dyDescent="0.25">
      <c r="A104" s="4">
        <v>50500</v>
      </c>
      <c r="B104" s="137">
        <f t="shared" ref="B104:B122" si="3">+I104*1.05</f>
        <v>9.1980000000000004</v>
      </c>
      <c r="C104" s="138"/>
      <c r="G104" s="3"/>
      <c r="I104" s="8">
        <v>8.76</v>
      </c>
      <c r="J104" s="39"/>
      <c r="M104" s="3"/>
    </row>
    <row r="105" spans="1:13" ht="12.5" x14ac:dyDescent="0.25">
      <c r="A105" s="4">
        <v>51000</v>
      </c>
      <c r="B105" s="137">
        <f t="shared" si="3"/>
        <v>9.282</v>
      </c>
      <c r="C105" s="138"/>
      <c r="G105" s="3"/>
      <c r="I105" s="8">
        <v>8.84</v>
      </c>
      <c r="J105" s="39"/>
      <c r="M105" s="3"/>
    </row>
    <row r="106" spans="1:13" ht="12.5" x14ac:dyDescent="0.25">
      <c r="A106" s="4">
        <v>51500</v>
      </c>
      <c r="B106" s="137">
        <f t="shared" si="3"/>
        <v>9.3659999999999997</v>
      </c>
      <c r="C106" s="138"/>
      <c r="G106" s="3"/>
      <c r="I106" s="8">
        <v>8.92</v>
      </c>
      <c r="J106" s="39"/>
      <c r="M106" s="3"/>
    </row>
    <row r="107" spans="1:13" ht="12.5" x14ac:dyDescent="0.25">
      <c r="A107" s="4">
        <v>52000</v>
      </c>
      <c r="B107" s="137">
        <f t="shared" si="3"/>
        <v>9.4500000000000011</v>
      </c>
      <c r="C107" s="138"/>
      <c r="G107" s="3"/>
      <c r="I107" s="8">
        <v>9</v>
      </c>
      <c r="J107" s="39"/>
      <c r="M107" s="3"/>
    </row>
    <row r="108" spans="1:13" ht="12.5" x14ac:dyDescent="0.25">
      <c r="A108" s="4">
        <v>52500</v>
      </c>
      <c r="B108" s="137">
        <f t="shared" si="3"/>
        <v>9.5340000000000007</v>
      </c>
      <c r="C108" s="138"/>
      <c r="G108" s="3"/>
      <c r="I108" s="8">
        <v>9.08</v>
      </c>
      <c r="J108" s="39"/>
      <c r="M108" s="3"/>
    </row>
    <row r="109" spans="1:13" ht="12.5" x14ac:dyDescent="0.25">
      <c r="A109" s="4">
        <v>53000</v>
      </c>
      <c r="B109" s="137">
        <f t="shared" si="3"/>
        <v>9.6180000000000003</v>
      </c>
      <c r="C109" s="138"/>
      <c r="G109" s="3"/>
      <c r="I109" s="8">
        <v>9.16</v>
      </c>
      <c r="J109" s="39"/>
      <c r="M109" s="3"/>
    </row>
    <row r="110" spans="1:13" ht="12.5" x14ac:dyDescent="0.25">
      <c r="A110" s="4">
        <v>53500</v>
      </c>
      <c r="B110" s="137">
        <f t="shared" si="3"/>
        <v>9.702</v>
      </c>
      <c r="C110" s="138"/>
      <c r="G110" s="3"/>
      <c r="I110" s="8">
        <v>9.24</v>
      </c>
      <c r="J110" s="39"/>
      <c r="M110" s="3"/>
    </row>
    <row r="111" spans="1:13" ht="12.5" x14ac:dyDescent="0.25">
      <c r="A111" s="4">
        <v>54000</v>
      </c>
      <c r="B111" s="137">
        <f t="shared" si="3"/>
        <v>9.7860000000000014</v>
      </c>
      <c r="C111" s="138"/>
      <c r="G111" s="3"/>
      <c r="I111" s="8">
        <v>9.32</v>
      </c>
      <c r="J111" s="39"/>
      <c r="M111" s="3"/>
    </row>
    <row r="112" spans="1:13" ht="12.5" x14ac:dyDescent="0.25">
      <c r="A112" s="4">
        <v>54500</v>
      </c>
      <c r="B112" s="137">
        <f t="shared" si="3"/>
        <v>9.870000000000001</v>
      </c>
      <c r="C112" s="138"/>
      <c r="G112" s="3"/>
      <c r="I112" s="8">
        <v>9.4</v>
      </c>
      <c r="J112" s="39"/>
      <c r="M112" s="3"/>
    </row>
    <row r="113" spans="1:13" ht="12.5" x14ac:dyDescent="0.25">
      <c r="A113" s="4">
        <v>55000</v>
      </c>
      <c r="B113" s="137">
        <f t="shared" si="3"/>
        <v>9.9540000000000006</v>
      </c>
      <c r="C113" s="138"/>
      <c r="G113" s="3"/>
      <c r="I113" s="8">
        <v>9.48</v>
      </c>
      <c r="J113" s="39"/>
      <c r="M113" s="3"/>
    </row>
    <row r="114" spans="1:13" ht="12.5" x14ac:dyDescent="0.25">
      <c r="A114" s="4">
        <v>55500</v>
      </c>
      <c r="B114" s="137">
        <f t="shared" si="3"/>
        <v>10.038</v>
      </c>
      <c r="C114" s="138"/>
      <c r="G114" s="3"/>
      <c r="I114" s="8">
        <v>9.56</v>
      </c>
      <c r="J114" s="39"/>
      <c r="M114" s="3"/>
    </row>
    <row r="115" spans="1:13" ht="12.5" x14ac:dyDescent="0.25">
      <c r="A115" s="4">
        <v>56000</v>
      </c>
      <c r="B115" s="137">
        <f t="shared" si="3"/>
        <v>10.122000000000002</v>
      </c>
      <c r="C115" s="138"/>
      <c r="G115" s="3"/>
      <c r="I115" s="8">
        <v>9.64</v>
      </c>
      <c r="J115" s="39"/>
      <c r="M115" s="3"/>
    </row>
    <row r="116" spans="1:13" ht="12.5" x14ac:dyDescent="0.25">
      <c r="A116" s="4">
        <v>56500</v>
      </c>
      <c r="B116" s="137">
        <f t="shared" si="3"/>
        <v>10.206000000000001</v>
      </c>
      <c r="C116" s="138"/>
      <c r="G116" s="3"/>
      <c r="I116" s="8">
        <v>9.7200000000000006</v>
      </c>
      <c r="J116" s="39"/>
      <c r="M116" s="3"/>
    </row>
    <row r="117" spans="1:13" ht="12.5" x14ac:dyDescent="0.25">
      <c r="A117" s="4">
        <v>57000</v>
      </c>
      <c r="B117" s="137">
        <f t="shared" si="3"/>
        <v>10.290000000000001</v>
      </c>
      <c r="C117" s="138"/>
      <c r="G117" s="3"/>
      <c r="I117" s="8">
        <v>9.8000000000000007</v>
      </c>
      <c r="J117" s="39"/>
      <c r="M117" s="3"/>
    </row>
    <row r="118" spans="1:13" ht="12.5" x14ac:dyDescent="0.25">
      <c r="A118" s="4">
        <v>57500</v>
      </c>
      <c r="B118" s="137">
        <f t="shared" si="3"/>
        <v>10.374000000000001</v>
      </c>
      <c r="C118" s="138"/>
      <c r="G118" s="3"/>
      <c r="I118" s="8">
        <v>9.8800000000000008</v>
      </c>
      <c r="J118" s="39"/>
      <c r="M118" s="3"/>
    </row>
    <row r="119" spans="1:13" ht="12.5" x14ac:dyDescent="0.25">
      <c r="A119" s="4">
        <v>58000</v>
      </c>
      <c r="B119" s="137">
        <f t="shared" si="3"/>
        <v>10.458000000000002</v>
      </c>
      <c r="C119" s="138"/>
      <c r="G119" s="3"/>
      <c r="I119" s="8">
        <v>9.9600000000000009</v>
      </c>
      <c r="J119" s="39"/>
      <c r="M119" s="3"/>
    </row>
    <row r="120" spans="1:13" ht="12.5" x14ac:dyDescent="0.25">
      <c r="A120" s="4">
        <v>58500</v>
      </c>
      <c r="B120" s="137">
        <f t="shared" si="3"/>
        <v>10.542</v>
      </c>
      <c r="C120" s="138"/>
      <c r="G120" s="3"/>
      <c r="I120" s="8">
        <v>10.039999999999999</v>
      </c>
      <c r="J120" s="39"/>
      <c r="M120" s="3"/>
    </row>
    <row r="121" spans="1:13" ht="12.5" x14ac:dyDescent="0.25">
      <c r="A121" s="4">
        <v>59000</v>
      </c>
      <c r="B121" s="137">
        <f t="shared" si="3"/>
        <v>10.625999999999999</v>
      </c>
      <c r="C121" s="138"/>
      <c r="G121" s="3"/>
      <c r="I121" s="8">
        <v>10.119999999999999</v>
      </c>
      <c r="J121" s="39"/>
      <c r="M121" s="3"/>
    </row>
    <row r="122" spans="1:13" ht="12.5" x14ac:dyDescent="0.25">
      <c r="A122" s="4">
        <v>59500</v>
      </c>
      <c r="B122" s="137">
        <f t="shared" si="3"/>
        <v>10.709999999999999</v>
      </c>
      <c r="C122" s="138"/>
      <c r="G122" s="3"/>
      <c r="I122" s="8">
        <v>10.199999999999999</v>
      </c>
      <c r="J122" s="39"/>
      <c r="M122" s="3"/>
    </row>
    <row r="123" spans="1:13" ht="12.5" x14ac:dyDescent="0.25">
      <c r="A123" s="4">
        <v>60000</v>
      </c>
      <c r="B123" s="137">
        <f>+I123*1.07</f>
        <v>10.999599999999999</v>
      </c>
      <c r="C123" s="138"/>
      <c r="G123" s="3"/>
      <c r="I123" s="8">
        <v>10.28</v>
      </c>
      <c r="J123" s="39"/>
      <c r="M123" s="3"/>
    </row>
    <row r="124" spans="1:13" ht="12.5" x14ac:dyDescent="0.25">
      <c r="A124" s="4">
        <v>60500</v>
      </c>
      <c r="B124" s="137">
        <f t="shared" ref="B124:B142" si="4">+I124*1.07</f>
        <v>11.0852</v>
      </c>
      <c r="C124" s="138"/>
      <c r="G124" s="3"/>
      <c r="I124" s="8">
        <v>10.36</v>
      </c>
      <c r="J124" s="39"/>
      <c r="M124" s="3"/>
    </row>
    <row r="125" spans="1:13" ht="12.5" x14ac:dyDescent="0.25">
      <c r="A125" s="4">
        <v>61000</v>
      </c>
      <c r="B125" s="137">
        <f t="shared" si="4"/>
        <v>11.1708</v>
      </c>
      <c r="C125" s="138"/>
      <c r="G125" s="3"/>
      <c r="I125" s="8">
        <v>10.44</v>
      </c>
      <c r="J125" s="39"/>
      <c r="M125" s="3"/>
    </row>
    <row r="126" spans="1:13" ht="12.5" x14ac:dyDescent="0.25">
      <c r="A126" s="4">
        <v>61500</v>
      </c>
      <c r="B126" s="137">
        <f t="shared" si="4"/>
        <v>11.256400000000001</v>
      </c>
      <c r="C126" s="138"/>
      <c r="G126" s="3"/>
      <c r="I126" s="8">
        <v>10.52</v>
      </c>
      <c r="J126" s="39"/>
      <c r="M126" s="3"/>
    </row>
    <row r="127" spans="1:13" ht="12.5" x14ac:dyDescent="0.25">
      <c r="A127" s="4">
        <v>62000</v>
      </c>
      <c r="B127" s="137">
        <f t="shared" si="4"/>
        <v>11.342000000000001</v>
      </c>
      <c r="C127" s="138"/>
      <c r="G127" s="3"/>
      <c r="I127" s="8">
        <v>10.6</v>
      </c>
      <c r="J127" s="39"/>
      <c r="M127" s="3"/>
    </row>
    <row r="128" spans="1:13" ht="12.5" x14ac:dyDescent="0.25">
      <c r="A128" s="4">
        <v>62500</v>
      </c>
      <c r="B128" s="137">
        <f t="shared" si="4"/>
        <v>11.4276</v>
      </c>
      <c r="C128" s="138"/>
      <c r="G128" s="3"/>
      <c r="I128" s="8">
        <v>10.68</v>
      </c>
      <c r="J128" s="39"/>
      <c r="M128" s="3"/>
    </row>
    <row r="129" spans="1:13" ht="12.5" x14ac:dyDescent="0.25">
      <c r="A129" s="4">
        <v>63000</v>
      </c>
      <c r="B129" s="137">
        <f t="shared" si="4"/>
        <v>11.513200000000001</v>
      </c>
      <c r="C129" s="138"/>
      <c r="G129" s="3"/>
      <c r="I129" s="8">
        <v>10.76</v>
      </c>
      <c r="J129" s="39"/>
      <c r="M129" s="3"/>
    </row>
    <row r="130" spans="1:13" ht="12.5" x14ac:dyDescent="0.25">
      <c r="A130" s="4">
        <v>63500</v>
      </c>
      <c r="B130" s="137">
        <f t="shared" si="4"/>
        <v>11.598800000000001</v>
      </c>
      <c r="C130" s="138"/>
      <c r="G130" s="3"/>
      <c r="I130" s="8">
        <v>10.84</v>
      </c>
      <c r="J130" s="39"/>
      <c r="M130" s="3"/>
    </row>
    <row r="131" spans="1:13" ht="12.5" x14ac:dyDescent="0.25">
      <c r="A131" s="4">
        <v>64000</v>
      </c>
      <c r="B131" s="137">
        <f t="shared" si="4"/>
        <v>11.6844</v>
      </c>
      <c r="C131" s="138"/>
      <c r="G131" s="3"/>
      <c r="I131" s="8">
        <v>10.92</v>
      </c>
      <c r="J131" s="39"/>
      <c r="M131" s="3"/>
    </row>
    <row r="132" spans="1:13" ht="12.5" x14ac:dyDescent="0.25">
      <c r="A132" s="4">
        <v>64500</v>
      </c>
      <c r="B132" s="137">
        <f t="shared" si="4"/>
        <v>11.770000000000001</v>
      </c>
      <c r="C132" s="138"/>
      <c r="G132" s="3"/>
      <c r="I132" s="8">
        <v>11</v>
      </c>
      <c r="J132" s="39"/>
      <c r="M132" s="3"/>
    </row>
    <row r="133" spans="1:13" ht="12.5" x14ac:dyDescent="0.25">
      <c r="A133" s="4">
        <v>65000</v>
      </c>
      <c r="B133" s="137">
        <f t="shared" si="4"/>
        <v>11.855600000000001</v>
      </c>
      <c r="C133" s="138"/>
      <c r="G133" s="3"/>
      <c r="I133" s="8">
        <v>11.08</v>
      </c>
      <c r="J133" s="39"/>
      <c r="M133" s="3"/>
    </row>
    <row r="134" spans="1:13" ht="12.5" x14ac:dyDescent="0.25">
      <c r="A134" s="4">
        <v>65500</v>
      </c>
      <c r="B134" s="137">
        <f t="shared" si="4"/>
        <v>11.9412</v>
      </c>
      <c r="C134" s="138"/>
      <c r="G134" s="3"/>
      <c r="I134" s="8">
        <v>11.16</v>
      </c>
      <c r="J134" s="39"/>
      <c r="M134" s="3"/>
    </row>
    <row r="135" spans="1:13" ht="12.5" x14ac:dyDescent="0.25">
      <c r="A135" s="4">
        <v>66000</v>
      </c>
      <c r="B135" s="137">
        <f t="shared" si="4"/>
        <v>12.026800000000001</v>
      </c>
      <c r="C135" s="138"/>
      <c r="G135" s="3"/>
      <c r="I135" s="8">
        <v>11.24</v>
      </c>
      <c r="J135" s="39"/>
      <c r="M135" s="3"/>
    </row>
    <row r="136" spans="1:13" ht="12.5" x14ac:dyDescent="0.25">
      <c r="A136" s="4">
        <v>66500</v>
      </c>
      <c r="B136" s="137">
        <f t="shared" si="4"/>
        <v>12.112400000000001</v>
      </c>
      <c r="C136" s="138"/>
      <c r="G136" s="3"/>
      <c r="I136" s="8">
        <v>11.32</v>
      </c>
      <c r="J136" s="39"/>
      <c r="M136" s="3"/>
    </row>
    <row r="137" spans="1:13" ht="12.5" x14ac:dyDescent="0.25">
      <c r="A137" s="4">
        <v>67000</v>
      </c>
      <c r="B137" s="137">
        <f t="shared" si="4"/>
        <v>12.198</v>
      </c>
      <c r="C137" s="138"/>
      <c r="G137" s="3"/>
      <c r="I137" s="8">
        <v>11.4</v>
      </c>
      <c r="J137" s="39"/>
      <c r="M137" s="3"/>
    </row>
    <row r="138" spans="1:13" ht="12.5" x14ac:dyDescent="0.25">
      <c r="A138" s="4">
        <v>67500</v>
      </c>
      <c r="B138" s="137">
        <f t="shared" si="4"/>
        <v>12.283600000000002</v>
      </c>
      <c r="C138" s="138"/>
      <c r="G138" s="3"/>
      <c r="I138" s="8">
        <v>11.48</v>
      </c>
      <c r="J138" s="39"/>
      <c r="M138" s="3"/>
    </row>
    <row r="139" spans="1:13" ht="12.5" x14ac:dyDescent="0.25">
      <c r="A139" s="4">
        <v>68000</v>
      </c>
      <c r="B139" s="137">
        <f t="shared" si="4"/>
        <v>12.369200000000001</v>
      </c>
      <c r="C139" s="138"/>
      <c r="G139" s="3"/>
      <c r="I139" s="8">
        <v>11.56</v>
      </c>
      <c r="J139" s="39"/>
      <c r="M139" s="3"/>
    </row>
    <row r="140" spans="1:13" ht="12.5" x14ac:dyDescent="0.25">
      <c r="A140" s="4">
        <v>68500</v>
      </c>
      <c r="B140" s="137">
        <f t="shared" si="4"/>
        <v>12.454800000000001</v>
      </c>
      <c r="C140" s="138"/>
      <c r="G140" s="3"/>
      <c r="I140" s="8">
        <v>11.64</v>
      </c>
      <c r="J140" s="39"/>
      <c r="M140" s="3"/>
    </row>
    <row r="141" spans="1:13" ht="12.5" x14ac:dyDescent="0.25">
      <c r="A141" s="4">
        <v>69000</v>
      </c>
      <c r="B141" s="137">
        <f t="shared" si="4"/>
        <v>12.540400000000002</v>
      </c>
      <c r="C141" s="138"/>
      <c r="G141" s="3"/>
      <c r="I141" s="8">
        <v>11.72</v>
      </c>
      <c r="J141" s="39"/>
      <c r="M141" s="3"/>
    </row>
    <row r="142" spans="1:13" ht="12.5" x14ac:dyDescent="0.25">
      <c r="A142" s="4">
        <v>69500</v>
      </c>
      <c r="B142" s="137">
        <f t="shared" si="4"/>
        <v>12.626000000000001</v>
      </c>
      <c r="C142" s="138"/>
      <c r="G142" s="3"/>
      <c r="I142" s="8">
        <v>11.8</v>
      </c>
      <c r="J142" s="39"/>
      <c r="M142" s="3"/>
    </row>
    <row r="143" spans="1:13" ht="12.5" x14ac:dyDescent="0.25">
      <c r="A143" s="4">
        <v>70000</v>
      </c>
      <c r="B143" s="137">
        <f>+I143*1.08</f>
        <v>12.830400000000001</v>
      </c>
      <c r="C143" s="138"/>
      <c r="G143" s="3"/>
      <c r="I143" s="8">
        <v>11.88</v>
      </c>
      <c r="J143" s="39"/>
      <c r="M143" s="3"/>
    </row>
    <row r="144" spans="1:13" ht="12.5" x14ac:dyDescent="0.25">
      <c r="A144" s="4">
        <v>70500</v>
      </c>
      <c r="B144" s="137">
        <f t="shared" ref="B144:B207" si="5">+I144*1.08</f>
        <v>12.916800000000002</v>
      </c>
      <c r="C144" s="138"/>
      <c r="G144" s="3"/>
      <c r="I144" s="8">
        <v>11.96</v>
      </c>
      <c r="J144" s="39"/>
      <c r="M144" s="3"/>
    </row>
    <row r="145" spans="1:13" ht="12.5" x14ac:dyDescent="0.25">
      <c r="A145" s="4">
        <v>71000</v>
      </c>
      <c r="B145" s="137">
        <f t="shared" si="5"/>
        <v>13.0032</v>
      </c>
      <c r="C145" s="138"/>
      <c r="G145" s="3"/>
      <c r="I145" s="8">
        <v>12.04</v>
      </c>
      <c r="J145" s="39"/>
      <c r="M145" s="3"/>
    </row>
    <row r="146" spans="1:13" ht="12.5" x14ac:dyDescent="0.25">
      <c r="A146" s="4">
        <v>71500</v>
      </c>
      <c r="B146" s="137">
        <f t="shared" si="5"/>
        <v>13.089600000000001</v>
      </c>
      <c r="C146" s="138"/>
      <c r="G146" s="3"/>
      <c r="I146" s="8">
        <v>12.12</v>
      </c>
      <c r="J146" s="39"/>
      <c r="M146" s="3"/>
    </row>
    <row r="147" spans="1:13" ht="12.5" x14ac:dyDescent="0.25">
      <c r="A147" s="4">
        <v>72000</v>
      </c>
      <c r="B147" s="137">
        <f t="shared" si="5"/>
        <v>13.176</v>
      </c>
      <c r="C147" s="138"/>
      <c r="G147" s="3"/>
      <c r="I147" s="8">
        <v>12.2</v>
      </c>
      <c r="J147" s="39"/>
      <c r="M147" s="3"/>
    </row>
    <row r="148" spans="1:13" ht="12.5" x14ac:dyDescent="0.25">
      <c r="A148" s="4">
        <v>72500</v>
      </c>
      <c r="B148" s="137">
        <f t="shared" si="5"/>
        <v>13.2624</v>
      </c>
      <c r="C148" s="138"/>
      <c r="G148" s="3"/>
      <c r="I148" s="8">
        <v>12.28</v>
      </c>
      <c r="J148" s="39"/>
      <c r="M148" s="3"/>
    </row>
    <row r="149" spans="1:13" ht="12.5" x14ac:dyDescent="0.25">
      <c r="A149" s="4">
        <v>73000</v>
      </c>
      <c r="B149" s="137">
        <f t="shared" si="5"/>
        <v>13.348800000000001</v>
      </c>
      <c r="C149" s="138"/>
      <c r="G149" s="3"/>
      <c r="I149" s="8">
        <v>12.36</v>
      </c>
      <c r="J149" s="39"/>
      <c r="M149" s="3"/>
    </row>
    <row r="150" spans="1:13" ht="12.5" x14ac:dyDescent="0.25">
      <c r="A150" s="4">
        <v>73500</v>
      </c>
      <c r="B150" s="137">
        <f t="shared" si="5"/>
        <v>13.4352</v>
      </c>
      <c r="C150" s="138"/>
      <c r="G150" s="3"/>
      <c r="I150" s="8">
        <v>12.44</v>
      </c>
      <c r="J150" s="39"/>
      <c r="M150" s="3"/>
    </row>
    <row r="151" spans="1:13" ht="12.5" x14ac:dyDescent="0.25">
      <c r="A151" s="4">
        <v>74000</v>
      </c>
      <c r="B151" s="137">
        <f t="shared" si="5"/>
        <v>13.521600000000001</v>
      </c>
      <c r="C151" s="138"/>
      <c r="G151" s="3"/>
      <c r="I151" s="8">
        <v>12.52</v>
      </c>
      <c r="J151" s="39"/>
      <c r="M151" s="3"/>
    </row>
    <row r="152" spans="1:13" ht="12.5" x14ac:dyDescent="0.25">
      <c r="A152" s="4">
        <v>74500</v>
      </c>
      <c r="B152" s="137">
        <f t="shared" si="5"/>
        <v>13.608000000000001</v>
      </c>
      <c r="C152" s="138"/>
      <c r="G152" s="3"/>
      <c r="I152" s="8">
        <v>12.6</v>
      </c>
      <c r="J152" s="39"/>
      <c r="M152" s="3"/>
    </row>
    <row r="153" spans="1:13" ht="12.5" x14ac:dyDescent="0.25">
      <c r="A153" s="4">
        <v>75000</v>
      </c>
      <c r="B153" s="137">
        <f t="shared" si="5"/>
        <v>13.6944</v>
      </c>
      <c r="C153" s="138"/>
      <c r="G153" s="3"/>
      <c r="I153" s="8">
        <v>12.68</v>
      </c>
      <c r="J153" s="39"/>
      <c r="M153" s="3"/>
    </row>
    <row r="154" spans="1:13" ht="12.5" x14ac:dyDescent="0.25">
      <c r="A154" s="4">
        <v>75500</v>
      </c>
      <c r="B154" s="137">
        <f t="shared" si="5"/>
        <v>13.780800000000001</v>
      </c>
      <c r="C154" s="138"/>
      <c r="G154" s="3"/>
      <c r="I154" s="8">
        <v>12.76</v>
      </c>
      <c r="J154" s="39"/>
      <c r="M154" s="3"/>
    </row>
    <row r="155" spans="1:13" ht="12.5" x14ac:dyDescent="0.25">
      <c r="A155" s="4">
        <v>76000</v>
      </c>
      <c r="B155" s="137">
        <f t="shared" si="5"/>
        <v>13.8672</v>
      </c>
      <c r="C155" s="138"/>
      <c r="G155" s="3"/>
      <c r="I155" s="8">
        <v>12.84</v>
      </c>
      <c r="J155" s="39"/>
      <c r="M155" s="3"/>
    </row>
    <row r="156" spans="1:13" ht="12.5" x14ac:dyDescent="0.25">
      <c r="A156" s="4">
        <v>76500</v>
      </c>
      <c r="B156" s="137">
        <f t="shared" si="5"/>
        <v>13.953600000000002</v>
      </c>
      <c r="C156" s="138"/>
      <c r="G156" s="3"/>
      <c r="I156" s="8">
        <v>12.92</v>
      </c>
      <c r="J156" s="39"/>
      <c r="M156" s="3"/>
    </row>
    <row r="157" spans="1:13" ht="12.5" x14ac:dyDescent="0.25">
      <c r="A157" s="4">
        <v>77000</v>
      </c>
      <c r="B157" s="137">
        <f t="shared" si="5"/>
        <v>14.040000000000001</v>
      </c>
      <c r="C157" s="138"/>
      <c r="G157" s="3"/>
      <c r="I157" s="8">
        <v>13</v>
      </c>
      <c r="J157" s="39"/>
      <c r="M157" s="3"/>
    </row>
    <row r="158" spans="1:13" ht="12.5" x14ac:dyDescent="0.25">
      <c r="A158" s="4">
        <v>77500</v>
      </c>
      <c r="B158" s="137">
        <f t="shared" si="5"/>
        <v>14.1264</v>
      </c>
      <c r="C158" s="138"/>
      <c r="G158" s="3"/>
      <c r="I158" s="8">
        <v>13.08</v>
      </c>
      <c r="J158" s="39"/>
      <c r="M158" s="3"/>
    </row>
    <row r="159" spans="1:13" ht="12.5" x14ac:dyDescent="0.25">
      <c r="A159" s="4">
        <v>78000</v>
      </c>
      <c r="B159" s="137">
        <f t="shared" si="5"/>
        <v>14.212800000000001</v>
      </c>
      <c r="C159" s="138"/>
      <c r="G159" s="3"/>
      <c r="I159" s="8">
        <v>13.16</v>
      </c>
      <c r="J159" s="39"/>
      <c r="M159" s="3"/>
    </row>
    <row r="160" spans="1:13" ht="12.5" x14ac:dyDescent="0.25">
      <c r="A160" s="4">
        <v>78500</v>
      </c>
      <c r="B160" s="137">
        <f t="shared" si="5"/>
        <v>14.299200000000001</v>
      </c>
      <c r="C160" s="138"/>
      <c r="G160" s="3"/>
      <c r="I160" s="8">
        <v>13.24</v>
      </c>
      <c r="J160" s="39"/>
      <c r="M160" s="3"/>
    </row>
    <row r="161" spans="1:13" ht="12.5" x14ac:dyDescent="0.25">
      <c r="A161" s="4">
        <v>79000</v>
      </c>
      <c r="B161" s="137">
        <f t="shared" si="5"/>
        <v>14.385600000000002</v>
      </c>
      <c r="C161" s="138"/>
      <c r="G161" s="3"/>
      <c r="I161" s="8">
        <v>13.32</v>
      </c>
      <c r="J161" s="39"/>
      <c r="M161" s="3"/>
    </row>
    <row r="162" spans="1:13" ht="12.5" x14ac:dyDescent="0.25">
      <c r="A162" s="4">
        <v>79500</v>
      </c>
      <c r="B162" s="137">
        <f t="shared" si="5"/>
        <v>14.472000000000001</v>
      </c>
      <c r="C162" s="138"/>
      <c r="G162" s="3"/>
      <c r="I162" s="8">
        <v>13.4</v>
      </c>
      <c r="J162" s="39"/>
      <c r="M162" s="3"/>
    </row>
    <row r="163" spans="1:13" ht="12.5" x14ac:dyDescent="0.25">
      <c r="A163" s="4">
        <v>80000</v>
      </c>
      <c r="B163" s="137">
        <f t="shared" si="5"/>
        <v>14.558400000000001</v>
      </c>
      <c r="C163" s="138"/>
      <c r="G163" s="3"/>
      <c r="I163" s="8">
        <v>13.48</v>
      </c>
      <c r="J163" s="39"/>
      <c r="M163" s="3"/>
    </row>
    <row r="164" spans="1:13" ht="12.5" x14ac:dyDescent="0.25">
      <c r="A164" s="4">
        <v>80500</v>
      </c>
      <c r="B164" s="137">
        <f t="shared" si="5"/>
        <v>14.644800000000002</v>
      </c>
      <c r="C164" s="138"/>
      <c r="G164" s="3"/>
      <c r="I164" s="8">
        <v>13.56</v>
      </c>
      <c r="J164" s="39"/>
      <c r="M164" s="3"/>
    </row>
    <row r="165" spans="1:13" ht="12.5" x14ac:dyDescent="0.25">
      <c r="A165" s="4">
        <v>81000</v>
      </c>
      <c r="B165" s="137">
        <f t="shared" si="5"/>
        <v>14.731200000000001</v>
      </c>
      <c r="C165" s="138"/>
      <c r="G165" s="3"/>
      <c r="I165" s="8">
        <v>13.64</v>
      </c>
      <c r="J165" s="39"/>
      <c r="M165" s="3"/>
    </row>
    <row r="166" spans="1:13" ht="12.5" x14ac:dyDescent="0.25">
      <c r="A166" s="4">
        <v>81500</v>
      </c>
      <c r="B166" s="137">
        <f t="shared" si="5"/>
        <v>14.817600000000002</v>
      </c>
      <c r="C166" s="138"/>
      <c r="G166" s="3"/>
      <c r="I166" s="8">
        <v>13.72</v>
      </c>
      <c r="J166" s="39"/>
      <c r="M166" s="3"/>
    </row>
    <row r="167" spans="1:13" ht="12.5" x14ac:dyDescent="0.25">
      <c r="A167" s="4">
        <v>82000</v>
      </c>
      <c r="B167" s="137">
        <f t="shared" si="5"/>
        <v>14.904000000000002</v>
      </c>
      <c r="C167" s="138"/>
      <c r="G167" s="3"/>
      <c r="I167" s="8">
        <v>13.8</v>
      </c>
      <c r="J167" s="39"/>
      <c r="M167" s="3"/>
    </row>
    <row r="168" spans="1:13" ht="12.5" x14ac:dyDescent="0.25">
      <c r="A168" s="4">
        <v>82500</v>
      </c>
      <c r="B168" s="137">
        <f t="shared" si="5"/>
        <v>14.990400000000001</v>
      </c>
      <c r="C168" s="138"/>
      <c r="G168" s="3"/>
      <c r="I168" s="8">
        <v>13.88</v>
      </c>
      <c r="J168" s="39"/>
      <c r="M168" s="3"/>
    </row>
    <row r="169" spans="1:13" ht="12.5" x14ac:dyDescent="0.25">
      <c r="A169" s="4">
        <v>83000</v>
      </c>
      <c r="B169" s="137">
        <f t="shared" si="5"/>
        <v>15.076800000000002</v>
      </c>
      <c r="C169" s="138"/>
      <c r="G169" s="3"/>
      <c r="I169" s="8">
        <v>13.96</v>
      </c>
      <c r="J169" s="39"/>
      <c r="M169" s="3"/>
    </row>
    <row r="170" spans="1:13" ht="12.5" x14ac:dyDescent="0.25">
      <c r="A170" s="4">
        <v>83500</v>
      </c>
      <c r="B170" s="137">
        <f t="shared" si="5"/>
        <v>15.1632</v>
      </c>
      <c r="C170" s="138"/>
      <c r="G170" s="3"/>
      <c r="I170" s="8">
        <v>14.04</v>
      </c>
      <c r="J170" s="39"/>
      <c r="M170" s="3"/>
    </row>
    <row r="171" spans="1:13" ht="12.5" x14ac:dyDescent="0.25">
      <c r="A171" s="4">
        <v>84000</v>
      </c>
      <c r="B171" s="137">
        <f t="shared" si="5"/>
        <v>15.249600000000001</v>
      </c>
      <c r="C171" s="138"/>
      <c r="G171" s="3"/>
      <c r="I171" s="8">
        <v>14.12</v>
      </c>
      <c r="J171" s="39"/>
      <c r="M171" s="3"/>
    </row>
    <row r="172" spans="1:13" ht="12.5" x14ac:dyDescent="0.25">
      <c r="A172" s="4">
        <v>84500</v>
      </c>
      <c r="B172" s="137">
        <f t="shared" si="5"/>
        <v>15.336</v>
      </c>
      <c r="C172" s="138"/>
      <c r="G172" s="3"/>
      <c r="I172" s="8">
        <v>14.2</v>
      </c>
      <c r="J172" s="39"/>
      <c r="M172" s="3"/>
    </row>
    <row r="173" spans="1:13" ht="12.5" x14ac:dyDescent="0.25">
      <c r="A173" s="4">
        <v>85000</v>
      </c>
      <c r="B173" s="137">
        <f t="shared" si="5"/>
        <v>15.4224</v>
      </c>
      <c r="C173" s="138"/>
      <c r="G173" s="3"/>
      <c r="I173" s="8">
        <v>14.28</v>
      </c>
      <c r="J173" s="39"/>
      <c r="M173" s="3"/>
    </row>
    <row r="174" spans="1:13" ht="12.5" x14ac:dyDescent="0.25">
      <c r="A174" s="4">
        <v>85500</v>
      </c>
      <c r="B174" s="137">
        <f t="shared" si="5"/>
        <v>15.508800000000001</v>
      </c>
      <c r="C174" s="138"/>
      <c r="G174" s="3"/>
      <c r="I174" s="8">
        <v>14.36</v>
      </c>
      <c r="J174" s="39"/>
      <c r="M174" s="3"/>
    </row>
    <row r="175" spans="1:13" ht="12.5" x14ac:dyDescent="0.25">
      <c r="A175" s="4">
        <v>86000</v>
      </c>
      <c r="B175" s="137">
        <f t="shared" si="5"/>
        <v>15.5952</v>
      </c>
      <c r="C175" s="138"/>
      <c r="G175" s="3"/>
      <c r="I175" s="8">
        <v>14.44</v>
      </c>
      <c r="J175" s="39"/>
      <c r="M175" s="3"/>
    </row>
    <row r="176" spans="1:13" ht="12.5" x14ac:dyDescent="0.25">
      <c r="A176" s="4">
        <v>86500</v>
      </c>
      <c r="B176" s="137">
        <f t="shared" si="5"/>
        <v>15.681600000000001</v>
      </c>
      <c r="C176" s="138"/>
      <c r="G176" s="3"/>
      <c r="I176" s="8">
        <v>14.52</v>
      </c>
      <c r="J176" s="39"/>
      <c r="M176" s="3"/>
    </row>
    <row r="177" spans="1:13" ht="12.5" x14ac:dyDescent="0.25">
      <c r="A177" s="4">
        <v>87000</v>
      </c>
      <c r="B177" s="137">
        <f t="shared" si="5"/>
        <v>15.768000000000001</v>
      </c>
      <c r="C177" s="138"/>
      <c r="G177" s="3"/>
      <c r="I177" s="8">
        <v>14.6</v>
      </c>
      <c r="J177" s="39"/>
      <c r="M177" s="3"/>
    </row>
    <row r="178" spans="1:13" ht="12.5" x14ac:dyDescent="0.25">
      <c r="A178" s="4">
        <v>87500</v>
      </c>
      <c r="B178" s="137">
        <f t="shared" si="5"/>
        <v>15.8544</v>
      </c>
      <c r="C178" s="138"/>
      <c r="G178" s="3"/>
      <c r="I178" s="8">
        <v>14.68</v>
      </c>
      <c r="J178" s="39"/>
      <c r="M178" s="3"/>
    </row>
    <row r="179" spans="1:13" ht="12.5" x14ac:dyDescent="0.25">
      <c r="A179" s="4">
        <v>88000</v>
      </c>
      <c r="B179" s="137">
        <f t="shared" si="5"/>
        <v>15.940800000000001</v>
      </c>
      <c r="C179" s="138"/>
      <c r="G179" s="3"/>
      <c r="I179" s="8">
        <v>14.76</v>
      </c>
      <c r="J179" s="39"/>
      <c r="M179" s="3"/>
    </row>
    <row r="180" spans="1:13" ht="12.5" x14ac:dyDescent="0.25">
      <c r="A180" s="4">
        <v>88500</v>
      </c>
      <c r="B180" s="137">
        <f t="shared" si="5"/>
        <v>16.027200000000001</v>
      </c>
      <c r="C180" s="138"/>
      <c r="G180" s="3"/>
      <c r="I180" s="8">
        <v>14.84</v>
      </c>
      <c r="J180" s="39"/>
      <c r="M180" s="3"/>
    </row>
    <row r="181" spans="1:13" ht="12.5" x14ac:dyDescent="0.25">
      <c r="A181" s="4">
        <v>89000</v>
      </c>
      <c r="B181" s="137">
        <f t="shared" si="5"/>
        <v>16.113600000000002</v>
      </c>
      <c r="C181" s="138"/>
      <c r="G181" s="3"/>
      <c r="I181" s="8">
        <v>14.92</v>
      </c>
      <c r="J181" s="39"/>
      <c r="M181" s="3"/>
    </row>
    <row r="182" spans="1:13" ht="12.5" x14ac:dyDescent="0.25">
      <c r="A182" s="4">
        <v>89500</v>
      </c>
      <c r="B182" s="137">
        <f t="shared" si="5"/>
        <v>16.200000000000003</v>
      </c>
      <c r="C182" s="138"/>
      <c r="G182" s="3"/>
      <c r="I182" s="8">
        <v>15</v>
      </c>
      <c r="J182" s="39"/>
      <c r="M182" s="3"/>
    </row>
    <row r="183" spans="1:13" ht="12.5" x14ac:dyDescent="0.25">
      <c r="A183" s="4">
        <v>90000</v>
      </c>
      <c r="B183" s="137">
        <f t="shared" si="5"/>
        <v>16.2864</v>
      </c>
      <c r="C183" s="138"/>
      <c r="G183" s="3"/>
      <c r="I183" s="8">
        <v>15.08</v>
      </c>
      <c r="J183" s="39"/>
      <c r="M183" s="3"/>
    </row>
    <row r="184" spans="1:13" ht="12.5" x14ac:dyDescent="0.25">
      <c r="A184" s="4">
        <v>90500</v>
      </c>
      <c r="B184" s="137">
        <f t="shared" si="5"/>
        <v>16.372800000000002</v>
      </c>
      <c r="C184" s="138"/>
      <c r="G184" s="3"/>
      <c r="I184" s="8">
        <v>15.16</v>
      </c>
      <c r="J184" s="39"/>
      <c r="M184" s="3"/>
    </row>
    <row r="185" spans="1:13" ht="12.5" x14ac:dyDescent="0.25">
      <c r="A185" s="4">
        <v>91000</v>
      </c>
      <c r="B185" s="137">
        <f t="shared" si="5"/>
        <v>16.459200000000003</v>
      </c>
      <c r="C185" s="138"/>
      <c r="G185" s="3"/>
      <c r="I185" s="8">
        <v>15.24</v>
      </c>
      <c r="J185" s="39"/>
      <c r="M185" s="3"/>
    </row>
    <row r="186" spans="1:13" ht="12.5" x14ac:dyDescent="0.25">
      <c r="A186" s="4">
        <v>91500</v>
      </c>
      <c r="B186" s="137">
        <f t="shared" si="5"/>
        <v>16.5456</v>
      </c>
      <c r="C186" s="138"/>
      <c r="G186" s="3"/>
      <c r="I186" s="8">
        <v>15.32</v>
      </c>
      <c r="J186" s="39"/>
      <c r="M186" s="3"/>
    </row>
    <row r="187" spans="1:13" ht="12.5" x14ac:dyDescent="0.25">
      <c r="A187" s="4">
        <v>92000</v>
      </c>
      <c r="B187" s="137">
        <f t="shared" si="5"/>
        <v>16.632000000000001</v>
      </c>
      <c r="C187" s="138"/>
      <c r="G187" s="3"/>
      <c r="I187" s="8">
        <v>15.4</v>
      </c>
      <c r="J187" s="39"/>
      <c r="M187" s="3"/>
    </row>
    <row r="188" spans="1:13" ht="12.5" x14ac:dyDescent="0.25">
      <c r="A188" s="4">
        <v>92500</v>
      </c>
      <c r="B188" s="137">
        <f t="shared" si="5"/>
        <v>16.718400000000003</v>
      </c>
      <c r="C188" s="138"/>
      <c r="G188" s="3"/>
      <c r="I188" s="8">
        <v>15.48</v>
      </c>
      <c r="J188" s="39"/>
      <c r="M188" s="3"/>
    </row>
    <row r="189" spans="1:13" ht="12.5" x14ac:dyDescent="0.25">
      <c r="A189" s="4">
        <v>93000</v>
      </c>
      <c r="B189" s="137">
        <f t="shared" si="5"/>
        <v>16.8048</v>
      </c>
      <c r="C189" s="138"/>
      <c r="G189" s="3"/>
      <c r="I189" s="8">
        <v>15.56</v>
      </c>
      <c r="J189" s="39"/>
      <c r="M189" s="3"/>
    </row>
    <row r="190" spans="1:13" ht="12.5" x14ac:dyDescent="0.25">
      <c r="A190" s="4">
        <v>93500</v>
      </c>
      <c r="B190" s="137">
        <f t="shared" si="5"/>
        <v>16.891200000000001</v>
      </c>
      <c r="C190" s="138"/>
      <c r="G190" s="3"/>
      <c r="I190" s="8">
        <v>15.64</v>
      </c>
      <c r="J190" s="39"/>
      <c r="M190" s="3"/>
    </row>
    <row r="191" spans="1:13" ht="12.5" x14ac:dyDescent="0.25">
      <c r="A191" s="4">
        <v>94000</v>
      </c>
      <c r="B191" s="137">
        <f t="shared" si="5"/>
        <v>16.977600000000002</v>
      </c>
      <c r="C191" s="138"/>
      <c r="G191" s="3"/>
      <c r="I191" s="8">
        <v>15.72</v>
      </c>
      <c r="J191" s="39"/>
      <c r="M191" s="3"/>
    </row>
    <row r="192" spans="1:13" ht="12.5" x14ac:dyDescent="0.25">
      <c r="A192" s="4">
        <v>94500</v>
      </c>
      <c r="B192" s="137">
        <f t="shared" si="5"/>
        <v>17.064000000000004</v>
      </c>
      <c r="C192" s="138"/>
      <c r="G192" s="3"/>
      <c r="I192" s="8">
        <v>15.8</v>
      </c>
      <c r="J192" s="39"/>
      <c r="M192" s="3"/>
    </row>
    <row r="193" spans="1:13" ht="12.5" x14ac:dyDescent="0.25">
      <c r="A193" s="4">
        <v>95000</v>
      </c>
      <c r="B193" s="137">
        <f t="shared" si="5"/>
        <v>17.150400000000001</v>
      </c>
      <c r="C193" s="138"/>
      <c r="G193" s="3"/>
      <c r="I193" s="8">
        <v>15.88</v>
      </c>
      <c r="J193" s="39"/>
      <c r="M193" s="3"/>
    </row>
    <row r="194" spans="1:13" ht="12.5" x14ac:dyDescent="0.25">
      <c r="A194" s="4">
        <v>95500</v>
      </c>
      <c r="B194" s="137">
        <f t="shared" si="5"/>
        <v>17.236800000000002</v>
      </c>
      <c r="C194" s="138"/>
      <c r="G194" s="3"/>
      <c r="I194" s="8">
        <v>15.96</v>
      </c>
      <c r="J194" s="39"/>
      <c r="M194" s="3"/>
    </row>
    <row r="195" spans="1:13" ht="12.5" x14ac:dyDescent="0.25">
      <c r="A195" s="4">
        <v>96000</v>
      </c>
      <c r="B195" s="137">
        <f t="shared" si="5"/>
        <v>17.3232</v>
      </c>
      <c r="C195" s="138"/>
      <c r="G195" s="3"/>
      <c r="I195" s="8">
        <v>16.04</v>
      </c>
      <c r="J195" s="39"/>
      <c r="M195" s="3"/>
    </row>
    <row r="196" spans="1:13" ht="12.5" x14ac:dyDescent="0.25">
      <c r="A196" s="4">
        <v>96500</v>
      </c>
      <c r="B196" s="137">
        <f t="shared" si="5"/>
        <v>17.409600000000001</v>
      </c>
      <c r="C196" s="138"/>
      <c r="G196" s="3"/>
      <c r="I196" s="8">
        <v>16.12</v>
      </c>
      <c r="J196" s="39"/>
      <c r="M196" s="3"/>
    </row>
    <row r="197" spans="1:13" ht="12.5" x14ac:dyDescent="0.25">
      <c r="A197" s="4">
        <v>97000</v>
      </c>
      <c r="B197" s="137">
        <f t="shared" si="5"/>
        <v>17.495999999999999</v>
      </c>
      <c r="C197" s="138"/>
      <c r="G197" s="3"/>
      <c r="I197" s="8">
        <v>16.2</v>
      </c>
      <c r="J197" s="39"/>
      <c r="M197" s="3"/>
    </row>
    <row r="198" spans="1:13" ht="12.5" x14ac:dyDescent="0.25">
      <c r="A198" s="4">
        <v>97500</v>
      </c>
      <c r="B198" s="137">
        <f t="shared" si="5"/>
        <v>17.582400000000003</v>
      </c>
      <c r="C198" s="138"/>
      <c r="G198" s="3"/>
      <c r="I198" s="8">
        <v>16.28</v>
      </c>
      <c r="J198" s="39"/>
      <c r="M198" s="3"/>
    </row>
    <row r="199" spans="1:13" ht="12.5" x14ac:dyDescent="0.25">
      <c r="A199" s="4">
        <v>98000</v>
      </c>
      <c r="B199" s="137">
        <f t="shared" si="5"/>
        <v>17.668800000000001</v>
      </c>
      <c r="C199" s="138"/>
      <c r="G199" s="3"/>
      <c r="I199" s="8">
        <v>16.36</v>
      </c>
      <c r="J199" s="39"/>
      <c r="M199" s="3"/>
    </row>
    <row r="200" spans="1:13" ht="12.5" x14ac:dyDescent="0.25">
      <c r="A200" s="4">
        <v>98500</v>
      </c>
      <c r="B200" s="137">
        <f t="shared" si="5"/>
        <v>17.755200000000002</v>
      </c>
      <c r="C200" s="138"/>
      <c r="G200" s="3"/>
      <c r="I200" s="8">
        <v>16.440000000000001</v>
      </c>
      <c r="J200" s="39"/>
      <c r="M200" s="3"/>
    </row>
    <row r="201" spans="1:13" ht="12.5" x14ac:dyDescent="0.25">
      <c r="A201" s="4">
        <v>99000</v>
      </c>
      <c r="B201" s="137">
        <f t="shared" si="5"/>
        <v>17.8416</v>
      </c>
      <c r="C201" s="138"/>
      <c r="G201" s="3"/>
      <c r="I201" s="8">
        <v>16.52</v>
      </c>
      <c r="J201" s="39"/>
      <c r="M201" s="3"/>
    </row>
    <row r="202" spans="1:13" ht="12.5" x14ac:dyDescent="0.25">
      <c r="A202" s="4">
        <v>99500</v>
      </c>
      <c r="B202" s="137">
        <f t="shared" si="5"/>
        <v>17.928000000000004</v>
      </c>
      <c r="C202" s="138"/>
      <c r="G202" s="3"/>
      <c r="I202" s="8">
        <v>16.600000000000001</v>
      </c>
      <c r="J202" s="39"/>
      <c r="M202" s="3"/>
    </row>
    <row r="203" spans="1:13" ht="12.5" x14ac:dyDescent="0.25">
      <c r="A203" s="4">
        <v>100000</v>
      </c>
      <c r="B203" s="137">
        <f t="shared" si="5"/>
        <v>18.014400000000002</v>
      </c>
      <c r="C203" s="138"/>
      <c r="G203" s="3"/>
      <c r="I203" s="8">
        <v>16.68</v>
      </c>
      <c r="J203" s="39"/>
      <c r="M203" s="3"/>
    </row>
    <row r="204" spans="1:13" ht="12.5" x14ac:dyDescent="0.25">
      <c r="A204" s="4">
        <v>100500</v>
      </c>
      <c r="B204" s="137">
        <f t="shared" si="5"/>
        <v>18.1008</v>
      </c>
      <c r="C204" s="138"/>
      <c r="G204" s="3"/>
      <c r="I204" s="8">
        <v>16.759999999999998</v>
      </c>
      <c r="J204" s="39"/>
      <c r="M204" s="3"/>
    </row>
    <row r="205" spans="1:13" ht="12.5" x14ac:dyDescent="0.25">
      <c r="A205" s="4">
        <v>101000</v>
      </c>
      <c r="B205" s="137">
        <f t="shared" si="5"/>
        <v>18.187199999999997</v>
      </c>
      <c r="C205" s="138"/>
      <c r="G205" s="3"/>
      <c r="I205" s="8">
        <v>16.839999999999996</v>
      </c>
      <c r="J205" s="39"/>
      <c r="M205" s="3"/>
    </row>
    <row r="206" spans="1:13" ht="12.5" x14ac:dyDescent="0.25">
      <c r="A206" s="4">
        <v>101500</v>
      </c>
      <c r="B206" s="137">
        <f t="shared" si="5"/>
        <v>18.273599999999995</v>
      </c>
      <c r="C206" s="138"/>
      <c r="G206" s="3"/>
      <c r="I206" s="8">
        <v>16.919999999999995</v>
      </c>
      <c r="J206" s="39"/>
      <c r="M206" s="3"/>
    </row>
    <row r="207" spans="1:13" ht="12.5" x14ac:dyDescent="0.25">
      <c r="A207" s="4">
        <v>102000</v>
      </c>
      <c r="B207" s="137">
        <f t="shared" si="5"/>
        <v>18.359999999999992</v>
      </c>
      <c r="C207" s="138"/>
      <c r="G207" s="3"/>
      <c r="I207" s="8">
        <v>16.999999999999993</v>
      </c>
      <c r="J207" s="39"/>
      <c r="M207" s="3"/>
    </row>
    <row r="208" spans="1:13" ht="12.5" x14ac:dyDescent="0.25">
      <c r="A208" s="4">
        <v>102500</v>
      </c>
      <c r="B208" s="137">
        <f t="shared" ref="B208:B271" si="6">+I208*1.08</f>
        <v>18.446399999999993</v>
      </c>
      <c r="C208" s="138"/>
      <c r="G208" s="3"/>
      <c r="I208" s="8">
        <v>17.079999999999991</v>
      </c>
      <c r="J208" s="39"/>
      <c r="M208" s="3"/>
    </row>
    <row r="209" spans="1:13" ht="12.5" x14ac:dyDescent="0.25">
      <c r="A209" s="4">
        <v>103000</v>
      </c>
      <c r="B209" s="137">
        <f t="shared" si="6"/>
        <v>18.532799999999991</v>
      </c>
      <c r="C209" s="138"/>
      <c r="G209" s="3"/>
      <c r="I209" s="8">
        <v>17.159999999999989</v>
      </c>
      <c r="J209" s="39"/>
      <c r="M209" s="3"/>
    </row>
    <row r="210" spans="1:13" ht="12.5" x14ac:dyDescent="0.25">
      <c r="A210" s="4">
        <v>103500</v>
      </c>
      <c r="B210" s="137">
        <f t="shared" si="6"/>
        <v>18.619199999999989</v>
      </c>
      <c r="C210" s="138"/>
      <c r="G210" s="3"/>
      <c r="I210" s="8">
        <v>17.239999999999988</v>
      </c>
      <c r="J210" s="39"/>
      <c r="M210" s="3"/>
    </row>
    <row r="211" spans="1:13" ht="12.5" x14ac:dyDescent="0.25">
      <c r="A211" s="4">
        <v>104000</v>
      </c>
      <c r="B211" s="137">
        <f t="shared" si="6"/>
        <v>18.705599999999986</v>
      </c>
      <c r="C211" s="138"/>
      <c r="G211" s="3"/>
      <c r="I211" s="8">
        <v>17.319999999999986</v>
      </c>
      <c r="J211" s="39"/>
      <c r="M211" s="3"/>
    </row>
    <row r="212" spans="1:13" ht="12.5" x14ac:dyDescent="0.25">
      <c r="A212" s="4">
        <v>104500</v>
      </c>
      <c r="B212" s="137">
        <f t="shared" si="6"/>
        <v>18.791999999999984</v>
      </c>
      <c r="C212" s="138"/>
      <c r="G212" s="3"/>
      <c r="I212" s="8">
        <v>17.399999999999984</v>
      </c>
      <c r="J212" s="39"/>
      <c r="M212" s="3"/>
    </row>
    <row r="213" spans="1:13" ht="12.5" x14ac:dyDescent="0.25">
      <c r="A213" s="4">
        <v>105000</v>
      </c>
      <c r="B213" s="137">
        <f t="shared" si="6"/>
        <v>18.878399999999981</v>
      </c>
      <c r="C213" s="138"/>
      <c r="G213" s="3"/>
      <c r="I213" s="8">
        <v>17.479999999999983</v>
      </c>
      <c r="J213" s="39"/>
      <c r="M213" s="3"/>
    </row>
    <row r="214" spans="1:13" ht="12.5" x14ac:dyDescent="0.25">
      <c r="A214" s="4">
        <v>105500</v>
      </c>
      <c r="B214" s="137">
        <f t="shared" si="6"/>
        <v>18.964799999999979</v>
      </c>
      <c r="C214" s="138"/>
      <c r="G214" s="3"/>
      <c r="I214" s="8">
        <v>17.559999999999981</v>
      </c>
      <c r="J214" s="39"/>
      <c r="M214" s="3"/>
    </row>
    <row r="215" spans="1:13" ht="12.5" x14ac:dyDescent="0.25">
      <c r="A215" s="4">
        <v>106000</v>
      </c>
      <c r="B215" s="137">
        <f t="shared" si="6"/>
        <v>19.05119999999998</v>
      </c>
      <c r="C215" s="138"/>
      <c r="G215" s="3"/>
      <c r="I215" s="8">
        <v>17.639999999999979</v>
      </c>
      <c r="J215" s="39"/>
      <c r="M215" s="3"/>
    </row>
    <row r="216" spans="1:13" ht="12.5" x14ac:dyDescent="0.25">
      <c r="A216" s="4">
        <v>106500</v>
      </c>
      <c r="B216" s="137">
        <f t="shared" si="6"/>
        <v>19.137599999999978</v>
      </c>
      <c r="C216" s="138"/>
      <c r="G216" s="3"/>
      <c r="I216" s="8">
        <v>17.719999999999978</v>
      </c>
      <c r="J216" s="39"/>
      <c r="M216" s="3"/>
    </row>
    <row r="217" spans="1:13" ht="12.5" x14ac:dyDescent="0.25">
      <c r="A217" s="4">
        <v>107000</v>
      </c>
      <c r="B217" s="137">
        <f t="shared" si="6"/>
        <v>19.223999999999975</v>
      </c>
      <c r="C217" s="138"/>
      <c r="G217" s="3"/>
      <c r="I217" s="8">
        <v>17.799999999999976</v>
      </c>
      <c r="J217" s="39"/>
      <c r="M217" s="3"/>
    </row>
    <row r="218" spans="1:13" ht="12.5" x14ac:dyDescent="0.25">
      <c r="A218" s="4">
        <v>107500</v>
      </c>
      <c r="B218" s="137">
        <f t="shared" si="6"/>
        <v>19.310399999999973</v>
      </c>
      <c r="C218" s="138"/>
      <c r="G218" s="3"/>
      <c r="I218" s="8">
        <v>17.879999999999974</v>
      </c>
      <c r="J218" s="39"/>
      <c r="M218" s="3"/>
    </row>
    <row r="219" spans="1:13" ht="12.5" x14ac:dyDescent="0.25">
      <c r="A219" s="4">
        <v>108000</v>
      </c>
      <c r="B219" s="137">
        <f t="shared" si="6"/>
        <v>19.396799999999971</v>
      </c>
      <c r="C219" s="138"/>
      <c r="G219" s="3"/>
      <c r="I219" s="8">
        <v>17.959999999999972</v>
      </c>
      <c r="J219" s="39"/>
      <c r="M219" s="3"/>
    </row>
    <row r="220" spans="1:13" ht="12.5" x14ac:dyDescent="0.25">
      <c r="A220" s="4">
        <v>108500</v>
      </c>
      <c r="B220" s="137">
        <f t="shared" si="6"/>
        <v>19.483199999999968</v>
      </c>
      <c r="C220" s="138"/>
      <c r="G220" s="3"/>
      <c r="I220" s="8">
        <v>18.039999999999971</v>
      </c>
      <c r="J220" s="39"/>
      <c r="M220" s="3"/>
    </row>
    <row r="221" spans="1:13" ht="12.5" x14ac:dyDescent="0.25">
      <c r="A221" s="4">
        <v>109000</v>
      </c>
      <c r="B221" s="137">
        <f t="shared" si="6"/>
        <v>19.569599999999969</v>
      </c>
      <c r="C221" s="138"/>
      <c r="G221" s="3"/>
      <c r="I221" s="8">
        <v>18.119999999999969</v>
      </c>
      <c r="J221" s="39"/>
      <c r="M221" s="3"/>
    </row>
    <row r="222" spans="1:13" ht="12.5" x14ac:dyDescent="0.25">
      <c r="A222" s="4">
        <v>109500</v>
      </c>
      <c r="B222" s="137">
        <f t="shared" si="6"/>
        <v>19.655999999999967</v>
      </c>
      <c r="C222" s="138"/>
      <c r="G222" s="3"/>
      <c r="I222" s="8">
        <v>18.199999999999967</v>
      </c>
      <c r="J222" s="39"/>
      <c r="M222" s="3"/>
    </row>
    <row r="223" spans="1:13" ht="12.5" x14ac:dyDescent="0.25">
      <c r="A223" s="4">
        <v>110000</v>
      </c>
      <c r="B223" s="137">
        <f t="shared" si="6"/>
        <v>19.742399999999964</v>
      </c>
      <c r="C223" s="138"/>
      <c r="G223" s="3"/>
      <c r="I223" s="8">
        <v>18.279999999999966</v>
      </c>
      <c r="J223" s="39"/>
      <c r="M223" s="3"/>
    </row>
    <row r="224" spans="1:13" ht="12.5" x14ac:dyDescent="0.25">
      <c r="A224" s="4">
        <v>110500</v>
      </c>
      <c r="B224" s="137">
        <f t="shared" si="6"/>
        <v>19.828799999999962</v>
      </c>
      <c r="C224" s="138"/>
      <c r="G224" s="3"/>
      <c r="I224" s="8">
        <v>18.359999999999964</v>
      </c>
      <c r="J224" s="39"/>
      <c r="M224" s="3"/>
    </row>
    <row r="225" spans="1:13" ht="12.5" x14ac:dyDescent="0.25">
      <c r="A225" s="4">
        <v>111000</v>
      </c>
      <c r="B225" s="137">
        <f t="shared" si="6"/>
        <v>19.91519999999996</v>
      </c>
      <c r="C225" s="138"/>
      <c r="G225" s="3"/>
      <c r="I225" s="8">
        <v>18.439999999999962</v>
      </c>
      <c r="J225" s="39"/>
      <c r="M225" s="3"/>
    </row>
    <row r="226" spans="1:13" ht="12.5" x14ac:dyDescent="0.25">
      <c r="A226" s="4">
        <v>111500</v>
      </c>
      <c r="B226" s="137">
        <f t="shared" si="6"/>
        <v>20.001599999999957</v>
      </c>
      <c r="C226" s="138"/>
      <c r="G226" s="3"/>
      <c r="I226" s="8">
        <v>18.51999999999996</v>
      </c>
      <c r="J226" s="39"/>
      <c r="M226" s="3"/>
    </row>
    <row r="227" spans="1:13" ht="12.5" x14ac:dyDescent="0.25">
      <c r="A227" s="4">
        <v>112000</v>
      </c>
      <c r="B227" s="137">
        <f t="shared" si="6"/>
        <v>20.087999999999958</v>
      </c>
      <c r="C227" s="138"/>
      <c r="G227" s="3"/>
      <c r="I227" s="8">
        <v>18.599999999999959</v>
      </c>
      <c r="J227" s="39"/>
      <c r="M227" s="3"/>
    </row>
    <row r="228" spans="1:13" ht="12.5" x14ac:dyDescent="0.25">
      <c r="A228" s="4">
        <v>112500</v>
      </c>
      <c r="B228" s="137">
        <f t="shared" si="6"/>
        <v>20.174399999999956</v>
      </c>
      <c r="C228" s="138"/>
      <c r="G228" s="3"/>
      <c r="I228" s="8">
        <v>18.679999999999957</v>
      </c>
      <c r="J228" s="39"/>
      <c r="M228" s="3"/>
    </row>
    <row r="229" spans="1:13" ht="12.5" x14ac:dyDescent="0.25">
      <c r="A229" s="4">
        <v>113000</v>
      </c>
      <c r="B229" s="137">
        <f t="shared" si="6"/>
        <v>20.260799999999954</v>
      </c>
      <c r="C229" s="138"/>
      <c r="G229" s="3"/>
      <c r="I229" s="8">
        <v>18.759999999999955</v>
      </c>
      <c r="J229" s="39"/>
      <c r="M229" s="3"/>
    </row>
    <row r="230" spans="1:13" ht="12.5" x14ac:dyDescent="0.25">
      <c r="A230" s="4">
        <v>113500</v>
      </c>
      <c r="B230" s="137">
        <f t="shared" si="6"/>
        <v>20.347199999999951</v>
      </c>
      <c r="C230" s="138"/>
      <c r="G230" s="3"/>
      <c r="I230" s="8">
        <v>18.839999999999954</v>
      </c>
      <c r="J230" s="39"/>
      <c r="M230" s="3"/>
    </row>
    <row r="231" spans="1:13" ht="12.5" x14ac:dyDescent="0.25">
      <c r="A231" s="4">
        <v>114000</v>
      </c>
      <c r="B231" s="137">
        <f t="shared" si="6"/>
        <v>20.433599999999949</v>
      </c>
      <c r="C231" s="138"/>
      <c r="G231" s="3"/>
      <c r="I231" s="8">
        <v>18.919999999999952</v>
      </c>
      <c r="J231" s="39"/>
      <c r="M231" s="3"/>
    </row>
    <row r="232" spans="1:13" ht="12.5" x14ac:dyDescent="0.25">
      <c r="A232" s="4">
        <v>114500</v>
      </c>
      <c r="B232" s="137">
        <f t="shared" si="6"/>
        <v>20.519999999999946</v>
      </c>
      <c r="C232" s="138"/>
      <c r="G232" s="3"/>
      <c r="I232" s="8">
        <v>18.99999999999995</v>
      </c>
      <c r="J232" s="39"/>
      <c r="M232" s="3"/>
    </row>
    <row r="233" spans="1:13" ht="12.5" x14ac:dyDescent="0.25">
      <c r="A233" s="4">
        <v>115000</v>
      </c>
      <c r="B233" s="137">
        <f t="shared" si="6"/>
        <v>20.606399999999947</v>
      </c>
      <c r="C233" s="138"/>
      <c r="G233" s="3"/>
      <c r="I233" s="8">
        <v>19.079999999999949</v>
      </c>
      <c r="J233" s="39"/>
      <c r="M233" s="3"/>
    </row>
    <row r="234" spans="1:13" ht="12.5" x14ac:dyDescent="0.25">
      <c r="A234" s="4">
        <v>115500</v>
      </c>
      <c r="B234" s="137">
        <f t="shared" si="6"/>
        <v>20.692799999999945</v>
      </c>
      <c r="C234" s="138"/>
      <c r="G234" s="3"/>
      <c r="I234" s="8">
        <v>19.159999999999947</v>
      </c>
      <c r="J234" s="39"/>
      <c r="M234" s="3"/>
    </row>
    <row r="235" spans="1:13" ht="12.5" x14ac:dyDescent="0.25">
      <c r="A235" s="4">
        <v>116000</v>
      </c>
      <c r="B235" s="137">
        <f t="shared" si="6"/>
        <v>20.779199999999943</v>
      </c>
      <c r="C235" s="138"/>
      <c r="G235" s="3"/>
      <c r="I235" s="8">
        <v>19.239999999999945</v>
      </c>
      <c r="J235" s="39"/>
      <c r="M235" s="3"/>
    </row>
    <row r="236" spans="1:13" ht="12.5" x14ac:dyDescent="0.25">
      <c r="A236" s="4">
        <v>116500</v>
      </c>
      <c r="B236" s="137">
        <f t="shared" si="6"/>
        <v>20.86559999999994</v>
      </c>
      <c r="C236" s="138"/>
      <c r="G236" s="3"/>
      <c r="I236" s="8">
        <v>19.319999999999943</v>
      </c>
      <c r="J236" s="39"/>
      <c r="M236" s="3"/>
    </row>
    <row r="237" spans="1:13" ht="12.5" x14ac:dyDescent="0.25">
      <c r="A237" s="4">
        <v>117000</v>
      </c>
      <c r="B237" s="137">
        <f t="shared" si="6"/>
        <v>20.951999999999938</v>
      </c>
      <c r="C237" s="138"/>
      <c r="G237" s="3"/>
      <c r="I237" s="8">
        <v>19.399999999999942</v>
      </c>
      <c r="J237" s="39"/>
      <c r="M237" s="3"/>
    </row>
    <row r="238" spans="1:13" ht="12.5" x14ac:dyDescent="0.25">
      <c r="A238" s="4">
        <v>117500</v>
      </c>
      <c r="B238" s="137">
        <f t="shared" si="6"/>
        <v>21.038399999999935</v>
      </c>
      <c r="C238" s="138"/>
      <c r="G238" s="3"/>
      <c r="I238" s="8">
        <v>19.47999999999994</v>
      </c>
      <c r="J238" s="39"/>
      <c r="M238" s="3"/>
    </row>
    <row r="239" spans="1:13" ht="12.5" x14ac:dyDescent="0.25">
      <c r="A239" s="4">
        <v>118000</v>
      </c>
      <c r="B239" s="137">
        <f t="shared" si="6"/>
        <v>21.124799999999937</v>
      </c>
      <c r="C239" s="138"/>
      <c r="G239" s="3"/>
      <c r="I239" s="8">
        <v>19.559999999999938</v>
      </c>
      <c r="J239" s="39"/>
      <c r="M239" s="3"/>
    </row>
    <row r="240" spans="1:13" ht="12.5" x14ac:dyDescent="0.25">
      <c r="A240" s="4">
        <v>118500</v>
      </c>
      <c r="B240" s="137">
        <f t="shared" si="6"/>
        <v>21.211199999999934</v>
      </c>
      <c r="C240" s="138"/>
      <c r="G240" s="3"/>
      <c r="I240" s="8">
        <v>19.639999999999937</v>
      </c>
      <c r="J240" s="39"/>
      <c r="M240" s="3"/>
    </row>
    <row r="241" spans="1:13" ht="12.5" x14ac:dyDescent="0.25">
      <c r="A241" s="4">
        <v>119000</v>
      </c>
      <c r="B241" s="137">
        <f t="shared" si="6"/>
        <v>21.297599999999932</v>
      </c>
      <c r="C241" s="138"/>
      <c r="G241" s="3"/>
      <c r="I241" s="8">
        <v>19.719999999999935</v>
      </c>
      <c r="J241" s="39"/>
      <c r="M241" s="3"/>
    </row>
    <row r="242" spans="1:13" ht="12.5" x14ac:dyDescent="0.25">
      <c r="A242" s="4">
        <v>119500</v>
      </c>
      <c r="B242" s="137">
        <f t="shared" si="6"/>
        <v>21.383999999999929</v>
      </c>
      <c r="C242" s="138"/>
      <c r="G242" s="3"/>
      <c r="I242" s="8">
        <v>19.799999999999933</v>
      </c>
      <c r="J242" s="39"/>
      <c r="M242" s="3"/>
    </row>
    <row r="243" spans="1:13" ht="12.5" x14ac:dyDescent="0.25">
      <c r="A243" s="4">
        <v>120000</v>
      </c>
      <c r="B243" s="137">
        <f t="shared" si="6"/>
        <v>21.470399999999927</v>
      </c>
      <c r="C243" s="138"/>
      <c r="G243" s="3"/>
      <c r="I243" s="8">
        <v>19.879999999999932</v>
      </c>
      <c r="J243" s="39"/>
      <c r="M243" s="3"/>
    </row>
    <row r="244" spans="1:13" ht="12.5" x14ac:dyDescent="0.25">
      <c r="A244" s="4">
        <v>120500</v>
      </c>
      <c r="B244" s="137">
        <f t="shared" si="6"/>
        <v>21.556799999999924</v>
      </c>
      <c r="C244" s="138"/>
      <c r="G244" s="3"/>
      <c r="I244" s="8">
        <v>19.95999999999993</v>
      </c>
      <c r="J244" s="39"/>
      <c r="M244" s="3"/>
    </row>
    <row r="245" spans="1:13" ht="12.5" x14ac:dyDescent="0.25">
      <c r="A245" s="4">
        <v>121000</v>
      </c>
      <c r="B245" s="137">
        <f t="shared" si="6"/>
        <v>21.643199999999922</v>
      </c>
      <c r="C245" s="138"/>
      <c r="G245" s="3"/>
      <c r="I245" s="8">
        <v>20.039999999999928</v>
      </c>
      <c r="J245" s="39"/>
      <c r="M245" s="3"/>
    </row>
    <row r="246" spans="1:13" ht="12.5" x14ac:dyDescent="0.25">
      <c r="A246" s="4">
        <v>121500</v>
      </c>
      <c r="B246" s="137">
        <f t="shared" si="6"/>
        <v>21.729599999999923</v>
      </c>
      <c r="C246" s="138"/>
      <c r="G246" s="3"/>
      <c r="I246" s="8">
        <v>20.119999999999926</v>
      </c>
      <c r="J246" s="39"/>
      <c r="M246" s="3"/>
    </row>
    <row r="247" spans="1:13" ht="12.5" x14ac:dyDescent="0.25">
      <c r="A247" s="4">
        <v>122000</v>
      </c>
      <c r="B247" s="137">
        <f t="shared" si="6"/>
        <v>21.815999999999921</v>
      </c>
      <c r="C247" s="138"/>
      <c r="G247" s="3"/>
      <c r="I247" s="8">
        <v>20.199999999999925</v>
      </c>
      <c r="J247" s="39"/>
      <c r="M247" s="3"/>
    </row>
    <row r="248" spans="1:13" ht="12.5" x14ac:dyDescent="0.25">
      <c r="A248" s="4">
        <v>122500</v>
      </c>
      <c r="B248" s="137">
        <f t="shared" si="6"/>
        <v>21.902399999999918</v>
      </c>
      <c r="C248" s="138"/>
      <c r="G248" s="3"/>
      <c r="I248" s="8">
        <v>20.279999999999923</v>
      </c>
      <c r="J248" s="39"/>
      <c r="M248" s="3"/>
    </row>
    <row r="249" spans="1:13" ht="12.5" x14ac:dyDescent="0.25">
      <c r="A249" s="4">
        <v>123000</v>
      </c>
      <c r="B249" s="137">
        <f t="shared" si="6"/>
        <v>21.988799999999916</v>
      </c>
      <c r="C249" s="138"/>
      <c r="G249" s="3"/>
      <c r="I249" s="8">
        <v>20.359999999999921</v>
      </c>
      <c r="J249" s="39"/>
      <c r="M249" s="3"/>
    </row>
    <row r="250" spans="1:13" ht="12.5" x14ac:dyDescent="0.25">
      <c r="A250" s="4">
        <v>123500</v>
      </c>
      <c r="B250" s="137">
        <f t="shared" si="6"/>
        <v>22.075199999999914</v>
      </c>
      <c r="C250" s="138"/>
      <c r="G250" s="3"/>
      <c r="I250" s="8">
        <v>20.43999999999992</v>
      </c>
      <c r="J250" s="39"/>
      <c r="M250" s="3"/>
    </row>
    <row r="251" spans="1:13" ht="12.5" x14ac:dyDescent="0.25">
      <c r="A251" s="4">
        <v>124000</v>
      </c>
      <c r="B251" s="137">
        <f t="shared" si="6"/>
        <v>22.161599999999911</v>
      </c>
      <c r="C251" s="138"/>
      <c r="G251" s="3"/>
      <c r="I251" s="8">
        <v>20.519999999999918</v>
      </c>
      <c r="J251" s="39"/>
      <c r="M251" s="3"/>
    </row>
    <row r="252" spans="1:13" ht="12.5" x14ac:dyDescent="0.25">
      <c r="A252" s="4">
        <v>124500</v>
      </c>
      <c r="B252" s="137">
        <f t="shared" si="6"/>
        <v>22.247999999999912</v>
      </c>
      <c r="C252" s="138"/>
      <c r="G252" s="3"/>
      <c r="I252" s="8">
        <v>20.599999999999916</v>
      </c>
      <c r="J252" s="39"/>
      <c r="M252" s="3"/>
    </row>
    <row r="253" spans="1:13" ht="12.5" x14ac:dyDescent="0.25">
      <c r="A253" s="4">
        <v>125000</v>
      </c>
      <c r="B253" s="137">
        <f t="shared" si="6"/>
        <v>22.33439999999991</v>
      </c>
      <c r="C253" s="138"/>
      <c r="G253" s="3"/>
      <c r="I253" s="8">
        <v>20.679999999999914</v>
      </c>
      <c r="J253" s="39"/>
      <c r="M253" s="3"/>
    </row>
    <row r="254" spans="1:13" ht="12.5" x14ac:dyDescent="0.25">
      <c r="A254" s="4">
        <v>125500</v>
      </c>
      <c r="B254" s="137">
        <f t="shared" si="6"/>
        <v>22.420799999999907</v>
      </c>
      <c r="C254" s="138"/>
      <c r="G254" s="3"/>
      <c r="I254" s="8">
        <v>20.759999999999913</v>
      </c>
      <c r="J254" s="39"/>
      <c r="M254" s="3"/>
    </row>
    <row r="255" spans="1:13" ht="12.5" x14ac:dyDescent="0.25">
      <c r="A255" s="4">
        <v>126000</v>
      </c>
      <c r="B255" s="137">
        <f t="shared" si="6"/>
        <v>22.507199999999905</v>
      </c>
      <c r="C255" s="138"/>
      <c r="G255" s="3"/>
      <c r="I255" s="8">
        <v>20.839999999999911</v>
      </c>
      <c r="J255" s="39"/>
      <c r="M255" s="3"/>
    </row>
    <row r="256" spans="1:13" ht="12.5" x14ac:dyDescent="0.25">
      <c r="A256" s="4">
        <v>126500</v>
      </c>
      <c r="B256" s="137">
        <f t="shared" si="6"/>
        <v>22.593599999999903</v>
      </c>
      <c r="C256" s="138"/>
      <c r="G256" s="3"/>
      <c r="I256" s="8">
        <v>20.919999999999909</v>
      </c>
      <c r="J256" s="39"/>
      <c r="M256" s="3"/>
    </row>
    <row r="257" spans="1:13" ht="12.5" x14ac:dyDescent="0.25">
      <c r="A257" s="4">
        <v>127000</v>
      </c>
      <c r="B257" s="137">
        <f t="shared" si="6"/>
        <v>22.6799999999999</v>
      </c>
      <c r="C257" s="138"/>
      <c r="G257" s="3"/>
      <c r="I257" s="8">
        <v>20.999999999999908</v>
      </c>
      <c r="J257" s="39"/>
      <c r="M257" s="3"/>
    </row>
    <row r="258" spans="1:13" ht="12.5" x14ac:dyDescent="0.25">
      <c r="A258" s="4">
        <v>127500</v>
      </c>
      <c r="B258" s="137">
        <f t="shared" si="6"/>
        <v>22.766399999999901</v>
      </c>
      <c r="C258" s="138"/>
      <c r="G258" s="3"/>
      <c r="I258" s="8">
        <v>21.079999999999906</v>
      </c>
      <c r="J258" s="39"/>
      <c r="M258" s="3"/>
    </row>
    <row r="259" spans="1:13" ht="12.5" x14ac:dyDescent="0.25">
      <c r="A259" s="4">
        <v>128000</v>
      </c>
      <c r="B259" s="137">
        <f t="shared" si="6"/>
        <v>22.852799999999899</v>
      </c>
      <c r="C259" s="138"/>
      <c r="G259" s="3"/>
      <c r="I259" s="8">
        <v>21.159999999999904</v>
      </c>
      <c r="J259" s="39"/>
      <c r="M259" s="3"/>
    </row>
    <row r="260" spans="1:13" ht="12.5" x14ac:dyDescent="0.25">
      <c r="A260" s="4">
        <v>128500</v>
      </c>
      <c r="B260" s="137">
        <f t="shared" si="6"/>
        <v>22.939199999999897</v>
      </c>
      <c r="C260" s="138"/>
      <c r="G260" s="3"/>
      <c r="I260" s="8">
        <v>21.239999999999903</v>
      </c>
      <c r="J260" s="39"/>
      <c r="M260" s="3"/>
    </row>
    <row r="261" spans="1:13" ht="12.5" x14ac:dyDescent="0.25">
      <c r="A261" s="4">
        <v>129000</v>
      </c>
      <c r="B261" s="137">
        <f t="shared" si="6"/>
        <v>23.025599999999894</v>
      </c>
      <c r="C261" s="138"/>
      <c r="G261" s="3"/>
      <c r="I261" s="8">
        <v>21.319999999999901</v>
      </c>
      <c r="J261" s="39"/>
      <c r="M261" s="3"/>
    </row>
    <row r="262" spans="1:13" ht="12.5" x14ac:dyDescent="0.25">
      <c r="A262" s="4">
        <v>129500</v>
      </c>
      <c r="B262" s="137">
        <f t="shared" si="6"/>
        <v>23.111999999999892</v>
      </c>
      <c r="C262" s="138"/>
      <c r="G262" s="3"/>
      <c r="I262" s="8">
        <v>21.399999999999899</v>
      </c>
      <c r="J262" s="39"/>
      <c r="M262" s="3"/>
    </row>
    <row r="263" spans="1:13" ht="12.5" x14ac:dyDescent="0.25">
      <c r="A263" s="4">
        <v>130000</v>
      </c>
      <c r="B263" s="137">
        <f t="shared" si="6"/>
        <v>23.198399999999889</v>
      </c>
      <c r="C263" s="138"/>
      <c r="G263" s="3"/>
      <c r="I263" s="8">
        <v>21.479999999999897</v>
      </c>
      <c r="J263" s="39"/>
      <c r="M263" s="3"/>
    </row>
    <row r="264" spans="1:13" ht="12.5" x14ac:dyDescent="0.25">
      <c r="A264" s="4">
        <v>130500</v>
      </c>
      <c r="B264" s="137">
        <f t="shared" si="6"/>
        <v>23.28479999999989</v>
      </c>
      <c r="C264" s="138"/>
      <c r="G264" s="3"/>
      <c r="I264" s="8">
        <v>21.559999999999896</v>
      </c>
      <c r="J264" s="39"/>
      <c r="M264" s="3"/>
    </row>
    <row r="265" spans="1:13" ht="12.5" x14ac:dyDescent="0.25">
      <c r="A265" s="4">
        <v>131000</v>
      </c>
      <c r="B265" s="137">
        <f t="shared" si="6"/>
        <v>23.371199999999888</v>
      </c>
      <c r="C265" s="138"/>
      <c r="G265" s="3"/>
      <c r="I265" s="8">
        <v>21.639999999999894</v>
      </c>
      <c r="J265" s="39"/>
      <c r="M265" s="3"/>
    </row>
    <row r="266" spans="1:13" ht="12.5" x14ac:dyDescent="0.25">
      <c r="A266" s="4">
        <v>131500</v>
      </c>
      <c r="B266" s="137">
        <f t="shared" si="6"/>
        <v>23.457599999999886</v>
      </c>
      <c r="C266" s="138"/>
      <c r="G266" s="3"/>
      <c r="I266" s="8">
        <v>21.719999999999892</v>
      </c>
      <c r="J266" s="39"/>
      <c r="M266" s="3"/>
    </row>
    <row r="267" spans="1:13" ht="12.5" x14ac:dyDescent="0.25">
      <c r="A267" s="4">
        <v>132000</v>
      </c>
      <c r="B267" s="137">
        <f t="shared" si="6"/>
        <v>23.543999999999883</v>
      </c>
      <c r="C267" s="138"/>
      <c r="G267" s="3"/>
      <c r="I267" s="8">
        <v>21.799999999999891</v>
      </c>
      <c r="J267" s="39"/>
      <c r="M267" s="3"/>
    </row>
    <row r="268" spans="1:13" ht="12.5" x14ac:dyDescent="0.25">
      <c r="A268" s="4">
        <v>132500</v>
      </c>
      <c r="B268" s="137">
        <f t="shared" si="6"/>
        <v>23.630399999999881</v>
      </c>
      <c r="C268" s="138"/>
      <c r="G268" s="3"/>
      <c r="I268" s="8">
        <v>21.879999999999889</v>
      </c>
      <c r="J268" s="39"/>
      <c r="M268" s="3"/>
    </row>
    <row r="269" spans="1:13" ht="12.5" x14ac:dyDescent="0.25">
      <c r="A269" s="4">
        <v>133000</v>
      </c>
      <c r="B269" s="137">
        <f t="shared" si="6"/>
        <v>23.716799999999878</v>
      </c>
      <c r="C269" s="138"/>
      <c r="G269" s="3"/>
      <c r="I269" s="8">
        <v>21.959999999999887</v>
      </c>
      <c r="J269" s="39"/>
      <c r="M269" s="3"/>
    </row>
    <row r="270" spans="1:13" ht="12.5" x14ac:dyDescent="0.25">
      <c r="A270" s="4">
        <v>133500</v>
      </c>
      <c r="B270" s="137">
        <f t="shared" si="6"/>
        <v>23.80319999999988</v>
      </c>
      <c r="C270" s="138"/>
      <c r="G270" s="3"/>
      <c r="I270" s="8">
        <v>22.039999999999885</v>
      </c>
      <c r="J270" s="39"/>
      <c r="M270" s="3"/>
    </row>
    <row r="271" spans="1:13" ht="12.5" x14ac:dyDescent="0.25">
      <c r="A271" s="4">
        <v>134000</v>
      </c>
      <c r="B271" s="137">
        <f t="shared" si="6"/>
        <v>23.889599999999877</v>
      </c>
      <c r="C271" s="138"/>
      <c r="G271" s="3"/>
      <c r="I271" s="8">
        <v>22.119999999999884</v>
      </c>
      <c r="J271" s="39"/>
      <c r="M271" s="3"/>
    </row>
    <row r="272" spans="1:13" ht="12.5" x14ac:dyDescent="0.25">
      <c r="A272" s="4">
        <v>134500</v>
      </c>
      <c r="B272" s="137">
        <f t="shared" ref="B272:B335" si="7">+I272*1.08</f>
        <v>23.975999999999875</v>
      </c>
      <c r="C272" s="138"/>
      <c r="G272" s="3"/>
      <c r="I272" s="8">
        <v>22.199999999999882</v>
      </c>
      <c r="J272" s="39"/>
      <c r="M272" s="3"/>
    </row>
    <row r="273" spans="1:13" ht="12.5" x14ac:dyDescent="0.25">
      <c r="A273" s="4">
        <v>135000</v>
      </c>
      <c r="B273" s="137">
        <f t="shared" si="7"/>
        <v>24.062399999999872</v>
      </c>
      <c r="C273" s="138"/>
      <c r="G273" s="3"/>
      <c r="I273" s="8">
        <v>22.27999999999988</v>
      </c>
      <c r="J273" s="39"/>
      <c r="M273" s="3"/>
    </row>
    <row r="274" spans="1:13" ht="12.5" x14ac:dyDescent="0.25">
      <c r="A274" s="4">
        <v>135500</v>
      </c>
      <c r="B274" s="137">
        <f t="shared" si="7"/>
        <v>24.14879999999987</v>
      </c>
      <c r="C274" s="138"/>
      <c r="G274" s="3"/>
      <c r="I274" s="8">
        <v>22.359999999999879</v>
      </c>
      <c r="J274" s="39"/>
      <c r="M274" s="3"/>
    </row>
    <row r="275" spans="1:13" ht="12.5" x14ac:dyDescent="0.25">
      <c r="A275" s="4">
        <v>136000</v>
      </c>
      <c r="B275" s="137">
        <f t="shared" si="7"/>
        <v>24.235199999999868</v>
      </c>
      <c r="C275" s="138"/>
      <c r="G275" s="3"/>
      <c r="I275" s="8">
        <v>22.439999999999877</v>
      </c>
      <c r="J275" s="39"/>
      <c r="M275" s="3"/>
    </row>
    <row r="276" spans="1:13" ht="12.5" x14ac:dyDescent="0.25">
      <c r="A276" s="4">
        <v>136500</v>
      </c>
      <c r="B276" s="137">
        <f t="shared" si="7"/>
        <v>24.321599999999865</v>
      </c>
      <c r="C276" s="138"/>
      <c r="G276" s="3"/>
      <c r="I276" s="8">
        <v>22.519999999999875</v>
      </c>
      <c r="J276" s="39"/>
      <c r="M276" s="3"/>
    </row>
    <row r="277" spans="1:13" ht="12.5" x14ac:dyDescent="0.25">
      <c r="A277" s="4">
        <v>137000</v>
      </c>
      <c r="B277" s="137">
        <f t="shared" si="7"/>
        <v>24.407999999999866</v>
      </c>
      <c r="C277" s="138"/>
      <c r="G277" s="3"/>
      <c r="I277" s="8">
        <v>22.599999999999874</v>
      </c>
      <c r="J277" s="39"/>
      <c r="M277" s="3"/>
    </row>
    <row r="278" spans="1:13" ht="12.5" x14ac:dyDescent="0.25">
      <c r="A278" s="4">
        <v>137500</v>
      </c>
      <c r="B278" s="137">
        <f t="shared" si="7"/>
        <v>24.494399999999864</v>
      </c>
      <c r="C278" s="138"/>
      <c r="G278" s="3"/>
      <c r="I278" s="8">
        <v>22.679999999999872</v>
      </c>
      <c r="J278" s="39"/>
      <c r="M278" s="3"/>
    </row>
    <row r="279" spans="1:13" ht="12.5" x14ac:dyDescent="0.25">
      <c r="A279" s="4">
        <v>138000</v>
      </c>
      <c r="B279" s="137">
        <f t="shared" si="7"/>
        <v>24.580799999999861</v>
      </c>
      <c r="C279" s="138"/>
      <c r="G279" s="3"/>
      <c r="I279" s="8">
        <v>22.75999999999987</v>
      </c>
      <c r="J279" s="39"/>
      <c r="M279" s="3"/>
    </row>
    <row r="280" spans="1:13" ht="12.5" x14ac:dyDescent="0.25">
      <c r="A280" s="4">
        <v>138500</v>
      </c>
      <c r="B280" s="137">
        <f t="shared" si="7"/>
        <v>24.667199999999859</v>
      </c>
      <c r="C280" s="138"/>
      <c r="G280" s="3"/>
      <c r="I280" s="8">
        <v>22.839999999999868</v>
      </c>
      <c r="J280" s="39"/>
      <c r="M280" s="3"/>
    </row>
    <row r="281" spans="1:13" ht="12.5" x14ac:dyDescent="0.25">
      <c r="A281" s="4">
        <v>139000</v>
      </c>
      <c r="B281" s="137">
        <f t="shared" si="7"/>
        <v>24.753599999999857</v>
      </c>
      <c r="C281" s="138"/>
      <c r="G281" s="3"/>
      <c r="I281" s="8">
        <v>22.919999999999867</v>
      </c>
      <c r="J281" s="39"/>
      <c r="M281" s="3"/>
    </row>
    <row r="282" spans="1:13" ht="12.5" x14ac:dyDescent="0.25">
      <c r="A282" s="4">
        <v>139500</v>
      </c>
      <c r="B282" s="137">
        <f t="shared" si="7"/>
        <v>24.839999999999854</v>
      </c>
      <c r="C282" s="138"/>
      <c r="G282" s="3"/>
      <c r="I282" s="8">
        <v>22.999999999999865</v>
      </c>
      <c r="J282" s="39"/>
      <c r="M282" s="3"/>
    </row>
    <row r="283" spans="1:13" ht="12.5" x14ac:dyDescent="0.25">
      <c r="A283" s="4">
        <v>140000</v>
      </c>
      <c r="B283" s="137">
        <f t="shared" si="7"/>
        <v>24.926399999999855</v>
      </c>
      <c r="C283" s="138"/>
      <c r="G283" s="3"/>
      <c r="I283" s="8">
        <v>23.079999999999863</v>
      </c>
      <c r="J283" s="39"/>
      <c r="M283" s="3"/>
    </row>
    <row r="284" spans="1:13" ht="12.5" x14ac:dyDescent="0.25">
      <c r="A284" s="4">
        <v>140500</v>
      </c>
      <c r="B284" s="137">
        <f t="shared" si="7"/>
        <v>25.012799999999853</v>
      </c>
      <c r="C284" s="138"/>
      <c r="G284" s="3"/>
      <c r="I284" s="8">
        <v>23.159999999999862</v>
      </c>
      <c r="J284" s="39"/>
      <c r="M284" s="3"/>
    </row>
    <row r="285" spans="1:13" ht="12.5" x14ac:dyDescent="0.25">
      <c r="A285" s="4">
        <v>141000</v>
      </c>
      <c r="B285" s="137">
        <f t="shared" si="7"/>
        <v>25.099199999999851</v>
      </c>
      <c r="C285" s="138"/>
      <c r="G285" s="3"/>
      <c r="I285" s="8">
        <v>23.23999999999986</v>
      </c>
      <c r="J285" s="39"/>
      <c r="M285" s="3"/>
    </row>
    <row r="286" spans="1:13" ht="12.5" x14ac:dyDescent="0.25">
      <c r="A286" s="4">
        <v>141500</v>
      </c>
      <c r="B286" s="137">
        <f t="shared" si="7"/>
        <v>25.185599999999848</v>
      </c>
      <c r="C286" s="138"/>
      <c r="G286" s="3"/>
      <c r="I286" s="8">
        <v>23.319999999999858</v>
      </c>
      <c r="J286" s="39"/>
      <c r="M286" s="3"/>
    </row>
    <row r="287" spans="1:13" ht="12.5" x14ac:dyDescent="0.25">
      <c r="A287" s="4">
        <v>142000</v>
      </c>
      <c r="B287" s="137">
        <f t="shared" si="7"/>
        <v>25.271999999999846</v>
      </c>
      <c r="C287" s="138"/>
      <c r="G287" s="3"/>
      <c r="I287" s="8">
        <v>23.399999999999856</v>
      </c>
      <c r="J287" s="39"/>
      <c r="M287" s="3"/>
    </row>
    <row r="288" spans="1:13" ht="12.5" x14ac:dyDescent="0.25">
      <c r="A288" s="4">
        <v>142500</v>
      </c>
      <c r="B288" s="137">
        <f t="shared" si="7"/>
        <v>25.358399999999843</v>
      </c>
      <c r="C288" s="138"/>
      <c r="G288" s="3"/>
      <c r="I288" s="8">
        <v>23.479999999999855</v>
      </c>
      <c r="J288" s="39"/>
      <c r="M288" s="3"/>
    </row>
    <row r="289" spans="1:13" ht="12.5" x14ac:dyDescent="0.25">
      <c r="A289" s="4">
        <v>143000</v>
      </c>
      <c r="B289" s="137">
        <f t="shared" si="7"/>
        <v>25.444799999999844</v>
      </c>
      <c r="C289" s="138"/>
      <c r="G289" s="3"/>
      <c r="I289" s="8">
        <v>23.559999999999853</v>
      </c>
      <c r="J289" s="39"/>
      <c r="M289" s="3"/>
    </row>
    <row r="290" spans="1:13" ht="12.5" x14ac:dyDescent="0.25">
      <c r="A290" s="4">
        <v>143500</v>
      </c>
      <c r="B290" s="137">
        <f t="shared" si="7"/>
        <v>25.531199999999842</v>
      </c>
      <c r="C290" s="138"/>
      <c r="G290" s="3"/>
      <c r="I290" s="8">
        <v>23.639999999999851</v>
      </c>
      <c r="J290" s="39"/>
      <c r="M290" s="3"/>
    </row>
    <row r="291" spans="1:13" ht="12.5" x14ac:dyDescent="0.25">
      <c r="A291" s="4">
        <v>144000</v>
      </c>
      <c r="B291" s="137">
        <f t="shared" si="7"/>
        <v>25.61759999999984</v>
      </c>
      <c r="C291" s="138"/>
      <c r="G291" s="3"/>
      <c r="I291" s="8">
        <v>23.71999999999985</v>
      </c>
      <c r="J291" s="39"/>
      <c r="M291" s="3"/>
    </row>
    <row r="292" spans="1:13" ht="12.5" x14ac:dyDescent="0.25">
      <c r="A292" s="4">
        <v>144500</v>
      </c>
      <c r="B292" s="137">
        <f t="shared" si="7"/>
        <v>25.703999999999837</v>
      </c>
      <c r="C292" s="138"/>
      <c r="G292" s="3"/>
      <c r="I292" s="8">
        <v>23.799999999999848</v>
      </c>
      <c r="J292" s="39"/>
      <c r="M292" s="3"/>
    </row>
    <row r="293" spans="1:13" ht="12.5" x14ac:dyDescent="0.25">
      <c r="A293" s="4">
        <v>145000</v>
      </c>
      <c r="B293" s="137">
        <f t="shared" si="7"/>
        <v>25.790399999999835</v>
      </c>
      <c r="C293" s="138"/>
      <c r="G293" s="3"/>
      <c r="I293" s="8">
        <v>23.879999999999846</v>
      </c>
      <c r="J293" s="39"/>
      <c r="M293" s="3"/>
    </row>
    <row r="294" spans="1:13" ht="12.5" x14ac:dyDescent="0.25">
      <c r="A294" s="4">
        <v>145500</v>
      </c>
      <c r="B294" s="137">
        <f t="shared" si="7"/>
        <v>25.876799999999832</v>
      </c>
      <c r="C294" s="138"/>
      <c r="G294" s="3"/>
      <c r="I294" s="8">
        <v>23.959999999999845</v>
      </c>
      <c r="J294" s="39"/>
      <c r="M294" s="3"/>
    </row>
    <row r="295" spans="1:13" ht="12.5" x14ac:dyDescent="0.25">
      <c r="A295" s="4">
        <v>146000</v>
      </c>
      <c r="B295" s="137">
        <f t="shared" si="7"/>
        <v>25.963199999999834</v>
      </c>
      <c r="C295" s="138"/>
      <c r="G295" s="3"/>
      <c r="I295" s="8">
        <v>24.039999999999843</v>
      </c>
      <c r="J295" s="39"/>
      <c r="M295" s="3"/>
    </row>
    <row r="296" spans="1:13" ht="12.5" x14ac:dyDescent="0.25">
      <c r="A296" s="4">
        <v>146500</v>
      </c>
      <c r="B296" s="137">
        <f t="shared" si="7"/>
        <v>26.049599999999831</v>
      </c>
      <c r="C296" s="138"/>
      <c r="G296" s="3"/>
      <c r="I296" s="8">
        <v>24.119999999999841</v>
      </c>
      <c r="J296" s="39"/>
      <c r="M296" s="3"/>
    </row>
    <row r="297" spans="1:13" ht="12.5" x14ac:dyDescent="0.25">
      <c r="A297" s="4">
        <v>147000</v>
      </c>
      <c r="B297" s="137">
        <f t="shared" si="7"/>
        <v>26.135999999999829</v>
      </c>
      <c r="C297" s="138"/>
      <c r="G297" s="3"/>
      <c r="I297" s="8">
        <v>24.199999999999839</v>
      </c>
      <c r="J297" s="39"/>
      <c r="M297" s="3"/>
    </row>
    <row r="298" spans="1:13" ht="12.5" x14ac:dyDescent="0.25">
      <c r="A298" s="4">
        <v>147500</v>
      </c>
      <c r="B298" s="137">
        <f t="shared" si="7"/>
        <v>26.222399999999826</v>
      </c>
      <c r="C298" s="138"/>
      <c r="G298" s="3"/>
      <c r="I298" s="8">
        <v>24.279999999999838</v>
      </c>
      <c r="J298" s="39"/>
      <c r="M298" s="3"/>
    </row>
    <row r="299" spans="1:13" ht="12.5" x14ac:dyDescent="0.25">
      <c r="A299" s="4">
        <v>148000</v>
      </c>
      <c r="B299" s="137">
        <f t="shared" si="7"/>
        <v>26.308799999999824</v>
      </c>
      <c r="C299" s="138"/>
      <c r="G299" s="3"/>
      <c r="I299" s="8">
        <v>24.359999999999836</v>
      </c>
      <c r="J299" s="39"/>
      <c r="M299" s="3"/>
    </row>
    <row r="300" spans="1:13" ht="12.5" x14ac:dyDescent="0.25">
      <c r="A300" s="4">
        <v>148500</v>
      </c>
      <c r="B300" s="137">
        <f t="shared" si="7"/>
        <v>26.395199999999821</v>
      </c>
      <c r="C300" s="138"/>
      <c r="G300" s="3"/>
      <c r="I300" s="8">
        <v>24.439999999999834</v>
      </c>
      <c r="J300" s="39"/>
      <c r="M300" s="3"/>
    </row>
    <row r="301" spans="1:13" ht="12.5" x14ac:dyDescent="0.25">
      <c r="A301" s="4">
        <v>149000</v>
      </c>
      <c r="B301" s="137">
        <f t="shared" si="7"/>
        <v>26.481599999999823</v>
      </c>
      <c r="C301" s="138"/>
      <c r="G301" s="3"/>
      <c r="I301" s="8">
        <v>24.519999999999833</v>
      </c>
      <c r="J301" s="39"/>
      <c r="M301" s="3"/>
    </row>
    <row r="302" spans="1:13" ht="12.5" x14ac:dyDescent="0.25">
      <c r="A302" s="4">
        <v>149500</v>
      </c>
      <c r="B302" s="137">
        <f t="shared" si="7"/>
        <v>26.56799999999982</v>
      </c>
      <c r="C302" s="138"/>
      <c r="G302" s="3"/>
      <c r="I302" s="8">
        <v>24.599999999999831</v>
      </c>
      <c r="J302" s="39"/>
      <c r="M302" s="3"/>
    </row>
    <row r="303" spans="1:13" ht="12.5" x14ac:dyDescent="0.25">
      <c r="A303" s="4">
        <v>150000</v>
      </c>
      <c r="B303" s="137">
        <f t="shared" si="7"/>
        <v>26.654399999999818</v>
      </c>
      <c r="C303" s="138"/>
      <c r="G303" s="3"/>
      <c r="I303" s="8">
        <v>24.679999999999829</v>
      </c>
      <c r="J303" s="39"/>
      <c r="M303" s="3"/>
    </row>
    <row r="304" spans="1:13" ht="12.5" x14ac:dyDescent="0.25">
      <c r="A304" s="4">
        <v>150500</v>
      </c>
      <c r="B304" s="137">
        <f t="shared" si="7"/>
        <v>26.740799999999815</v>
      </c>
      <c r="C304" s="138"/>
      <c r="G304" s="3"/>
      <c r="I304" s="8">
        <v>24.759999999999827</v>
      </c>
      <c r="J304" s="39"/>
      <c r="M304" s="3"/>
    </row>
    <row r="305" spans="1:13" ht="12.5" x14ac:dyDescent="0.25">
      <c r="A305" s="4">
        <v>151000</v>
      </c>
      <c r="B305" s="137">
        <f t="shared" si="7"/>
        <v>26.827199999999813</v>
      </c>
      <c r="C305" s="138"/>
      <c r="G305" s="3"/>
      <c r="I305" s="8">
        <v>24.839999999999826</v>
      </c>
      <c r="J305" s="39"/>
      <c r="M305" s="3"/>
    </row>
    <row r="306" spans="1:13" ht="12.5" x14ac:dyDescent="0.25">
      <c r="A306" s="4">
        <v>151500</v>
      </c>
      <c r="B306" s="137">
        <f t="shared" si="7"/>
        <v>26.913599999999811</v>
      </c>
      <c r="C306" s="138"/>
      <c r="G306" s="3"/>
      <c r="I306" s="8">
        <v>24.919999999999824</v>
      </c>
      <c r="J306" s="39"/>
      <c r="M306" s="3"/>
    </row>
    <row r="307" spans="1:13" ht="12.5" x14ac:dyDescent="0.25">
      <c r="A307" s="4">
        <v>152000</v>
      </c>
      <c r="B307" s="137">
        <f t="shared" si="7"/>
        <v>26.999999999999808</v>
      </c>
      <c r="C307" s="138"/>
      <c r="G307" s="3"/>
      <c r="I307" s="8">
        <v>24.999999999999822</v>
      </c>
      <c r="J307" s="39"/>
      <c r="M307" s="3"/>
    </row>
    <row r="308" spans="1:13" ht="12.5" x14ac:dyDescent="0.25">
      <c r="A308" s="4">
        <v>152500</v>
      </c>
      <c r="B308" s="137">
        <f t="shared" si="7"/>
        <v>27.086399999999809</v>
      </c>
      <c r="C308" s="138"/>
      <c r="G308" s="3"/>
      <c r="I308" s="8">
        <v>25.079999999999821</v>
      </c>
      <c r="J308" s="39"/>
      <c r="M308" s="3"/>
    </row>
    <row r="309" spans="1:13" ht="12.5" x14ac:dyDescent="0.25">
      <c r="A309" s="4">
        <v>153000</v>
      </c>
      <c r="B309" s="137">
        <f t="shared" si="7"/>
        <v>27.172799999999807</v>
      </c>
      <c r="C309" s="138"/>
      <c r="G309" s="3"/>
      <c r="I309" s="8">
        <v>25.159999999999819</v>
      </c>
      <c r="J309" s="39"/>
      <c r="M309" s="3"/>
    </row>
    <row r="310" spans="1:13" ht="12.5" x14ac:dyDescent="0.25">
      <c r="A310" s="4">
        <v>153500</v>
      </c>
      <c r="B310" s="137">
        <f t="shared" si="7"/>
        <v>27.259199999999804</v>
      </c>
      <c r="C310" s="138"/>
      <c r="G310" s="3"/>
      <c r="I310" s="8">
        <v>25.239999999999817</v>
      </c>
      <c r="J310" s="39"/>
      <c r="M310" s="3"/>
    </row>
    <row r="311" spans="1:13" ht="12.5" x14ac:dyDescent="0.25">
      <c r="A311" s="4">
        <v>154000</v>
      </c>
      <c r="B311" s="137">
        <f t="shared" si="7"/>
        <v>27.345599999999802</v>
      </c>
      <c r="C311" s="138"/>
      <c r="G311" s="3"/>
      <c r="I311" s="8">
        <v>25.319999999999816</v>
      </c>
      <c r="J311" s="39"/>
      <c r="M311" s="3"/>
    </row>
    <row r="312" spans="1:13" ht="12.5" x14ac:dyDescent="0.25">
      <c r="A312" s="4">
        <v>154500</v>
      </c>
      <c r="B312" s="137">
        <f t="shared" si="7"/>
        <v>27.4319999999998</v>
      </c>
      <c r="C312" s="138"/>
      <c r="G312" s="3"/>
      <c r="I312" s="8">
        <v>25.399999999999814</v>
      </c>
      <c r="J312" s="39"/>
      <c r="M312" s="3"/>
    </row>
    <row r="313" spans="1:13" ht="12.5" x14ac:dyDescent="0.25">
      <c r="A313" s="4">
        <v>155000</v>
      </c>
      <c r="B313" s="137">
        <f t="shared" si="7"/>
        <v>27.518399999999797</v>
      </c>
      <c r="C313" s="138"/>
      <c r="G313" s="3"/>
      <c r="I313" s="8">
        <v>25.479999999999812</v>
      </c>
      <c r="J313" s="39"/>
      <c r="M313" s="3"/>
    </row>
    <row r="314" spans="1:13" ht="12.5" x14ac:dyDescent="0.25">
      <c r="A314" s="4">
        <v>155500</v>
      </c>
      <c r="B314" s="137">
        <f t="shared" si="7"/>
        <v>27.604799999999798</v>
      </c>
      <c r="C314" s="138"/>
      <c r="G314" s="3"/>
      <c r="I314" s="8">
        <v>25.55999999999981</v>
      </c>
      <c r="J314" s="39"/>
      <c r="M314" s="3"/>
    </row>
    <row r="315" spans="1:13" ht="12.5" x14ac:dyDescent="0.25">
      <c r="A315" s="4">
        <v>156000</v>
      </c>
      <c r="B315" s="137">
        <f t="shared" si="7"/>
        <v>27.691199999999796</v>
      </c>
      <c r="C315" s="138"/>
      <c r="G315" s="3"/>
      <c r="I315" s="8">
        <v>25.639999999999809</v>
      </c>
      <c r="J315" s="39"/>
      <c r="M315" s="3"/>
    </row>
    <row r="316" spans="1:13" ht="12.5" x14ac:dyDescent="0.25">
      <c r="A316" s="4">
        <v>156500</v>
      </c>
      <c r="B316" s="137">
        <f t="shared" si="7"/>
        <v>27.777599999999794</v>
      </c>
      <c r="C316" s="138"/>
      <c r="G316" s="3"/>
      <c r="I316" s="8">
        <v>25.719999999999807</v>
      </c>
      <c r="J316" s="39"/>
      <c r="M316" s="3"/>
    </row>
    <row r="317" spans="1:13" ht="12.5" x14ac:dyDescent="0.25">
      <c r="A317" s="4">
        <v>157000</v>
      </c>
      <c r="B317" s="137">
        <f t="shared" si="7"/>
        <v>27.863999999999791</v>
      </c>
      <c r="C317" s="138"/>
      <c r="G317" s="3"/>
      <c r="I317" s="8">
        <v>25.799999999999805</v>
      </c>
      <c r="J317" s="39"/>
      <c r="M317" s="3"/>
    </row>
    <row r="318" spans="1:13" ht="12.5" x14ac:dyDescent="0.25">
      <c r="A318" s="4">
        <v>157500</v>
      </c>
      <c r="B318" s="137">
        <f t="shared" si="7"/>
        <v>27.950399999999789</v>
      </c>
      <c r="C318" s="138"/>
      <c r="G318" s="3"/>
      <c r="I318" s="8">
        <v>25.879999999999804</v>
      </c>
      <c r="J318" s="39"/>
      <c r="M318" s="3"/>
    </row>
    <row r="319" spans="1:13" ht="12.5" x14ac:dyDescent="0.25">
      <c r="A319" s="4">
        <v>158000</v>
      </c>
      <c r="B319" s="137">
        <f t="shared" si="7"/>
        <v>28.036799999999786</v>
      </c>
      <c r="C319" s="138"/>
      <c r="G319" s="3"/>
      <c r="I319" s="8">
        <v>25.959999999999802</v>
      </c>
      <c r="J319" s="39"/>
      <c r="M319" s="3"/>
    </row>
    <row r="320" spans="1:13" ht="12.5" x14ac:dyDescent="0.25">
      <c r="A320" s="4">
        <v>158500</v>
      </c>
      <c r="B320" s="137">
        <f t="shared" si="7"/>
        <v>28.123199999999787</v>
      </c>
      <c r="C320" s="138"/>
      <c r="G320" s="3"/>
      <c r="I320" s="8">
        <v>26.0399999999998</v>
      </c>
      <c r="J320" s="39"/>
      <c r="M320" s="3"/>
    </row>
    <row r="321" spans="1:13" ht="12.5" x14ac:dyDescent="0.25">
      <c r="A321" s="4">
        <v>159000</v>
      </c>
      <c r="B321" s="137">
        <f t="shared" si="7"/>
        <v>28.209599999999785</v>
      </c>
      <c r="C321" s="138"/>
      <c r="G321" s="3"/>
      <c r="I321" s="8">
        <v>26.119999999999798</v>
      </c>
      <c r="J321" s="39"/>
      <c r="M321" s="3"/>
    </row>
    <row r="322" spans="1:13" ht="12.5" x14ac:dyDescent="0.25">
      <c r="A322" s="4">
        <v>159500</v>
      </c>
      <c r="B322" s="137">
        <f t="shared" si="7"/>
        <v>28.295999999999783</v>
      </c>
      <c r="C322" s="138"/>
      <c r="G322" s="3"/>
      <c r="I322" s="8">
        <v>26.199999999999797</v>
      </c>
      <c r="J322" s="39"/>
      <c r="M322" s="3"/>
    </row>
    <row r="323" spans="1:13" ht="12.5" x14ac:dyDescent="0.25">
      <c r="A323" s="4">
        <v>160000</v>
      </c>
      <c r="B323" s="137">
        <f t="shared" si="7"/>
        <v>28.38239999999978</v>
      </c>
      <c r="C323" s="138"/>
      <c r="G323" s="3"/>
      <c r="I323" s="8">
        <v>26.279999999999795</v>
      </c>
      <c r="J323" s="39"/>
      <c r="M323" s="3"/>
    </row>
    <row r="324" spans="1:13" ht="12.5" x14ac:dyDescent="0.25">
      <c r="A324" s="4">
        <v>160500</v>
      </c>
      <c r="B324" s="137">
        <f t="shared" si="7"/>
        <v>28.468799999999778</v>
      </c>
      <c r="C324" s="138"/>
      <c r="G324" s="3"/>
      <c r="I324" s="8">
        <v>26.359999999999793</v>
      </c>
      <c r="J324" s="39"/>
      <c r="M324" s="3"/>
    </row>
    <row r="325" spans="1:13" ht="12.5" x14ac:dyDescent="0.25">
      <c r="A325" s="4">
        <v>161000</v>
      </c>
      <c r="B325" s="137">
        <f t="shared" si="7"/>
        <v>28.555199999999775</v>
      </c>
      <c r="C325" s="138"/>
      <c r="G325" s="3"/>
      <c r="I325" s="8">
        <v>26.439999999999792</v>
      </c>
      <c r="J325" s="39"/>
      <c r="M325" s="3"/>
    </row>
    <row r="326" spans="1:13" ht="12.5" x14ac:dyDescent="0.25">
      <c r="A326" s="4">
        <v>161500</v>
      </c>
      <c r="B326" s="137">
        <f t="shared" si="7"/>
        <v>28.641599999999777</v>
      </c>
      <c r="C326" s="138"/>
      <c r="G326" s="3"/>
      <c r="I326" s="8">
        <v>26.51999999999979</v>
      </c>
      <c r="J326" s="39"/>
      <c r="M326" s="3"/>
    </row>
    <row r="327" spans="1:13" ht="12.5" x14ac:dyDescent="0.25">
      <c r="A327" s="4">
        <v>162000</v>
      </c>
      <c r="B327" s="137">
        <f t="shared" si="7"/>
        <v>28.727999999999774</v>
      </c>
      <c r="C327" s="138"/>
      <c r="G327" s="3"/>
      <c r="I327" s="8">
        <v>26.599999999999788</v>
      </c>
      <c r="J327" s="39"/>
      <c r="M327" s="3"/>
    </row>
    <row r="328" spans="1:13" ht="12.5" x14ac:dyDescent="0.25">
      <c r="A328" s="4">
        <v>162500</v>
      </c>
      <c r="B328" s="137">
        <f t="shared" si="7"/>
        <v>28.814399999999772</v>
      </c>
      <c r="C328" s="138"/>
      <c r="G328" s="3"/>
      <c r="I328" s="8">
        <v>26.679999999999787</v>
      </c>
      <c r="J328" s="39"/>
      <c r="M328" s="3"/>
    </row>
    <row r="329" spans="1:13" ht="12.5" x14ac:dyDescent="0.25">
      <c r="A329" s="4">
        <v>163000</v>
      </c>
      <c r="B329" s="137">
        <f t="shared" si="7"/>
        <v>28.900799999999769</v>
      </c>
      <c r="C329" s="138"/>
      <c r="G329" s="3"/>
      <c r="I329" s="8">
        <v>26.759999999999785</v>
      </c>
      <c r="J329" s="39"/>
      <c r="M329" s="3"/>
    </row>
    <row r="330" spans="1:13" ht="12.5" x14ac:dyDescent="0.25">
      <c r="A330" s="4">
        <v>163500</v>
      </c>
      <c r="B330" s="137">
        <f t="shared" si="7"/>
        <v>28.987199999999767</v>
      </c>
      <c r="C330" s="138"/>
      <c r="G330" s="3"/>
      <c r="I330" s="8">
        <v>26.839999999999783</v>
      </c>
      <c r="J330" s="39"/>
      <c r="M330" s="3"/>
    </row>
    <row r="331" spans="1:13" ht="12.5" x14ac:dyDescent="0.25">
      <c r="A331" s="4">
        <v>164000</v>
      </c>
      <c r="B331" s="137">
        <f t="shared" si="7"/>
        <v>29.073599999999765</v>
      </c>
      <c r="C331" s="138"/>
      <c r="G331" s="3"/>
      <c r="I331" s="8">
        <v>26.919999999999781</v>
      </c>
      <c r="J331" s="39"/>
      <c r="M331" s="3"/>
    </row>
    <row r="332" spans="1:13" ht="12.5" x14ac:dyDescent="0.25">
      <c r="A332" s="4">
        <v>164500</v>
      </c>
      <c r="B332" s="137">
        <f t="shared" si="7"/>
        <v>29.159999999999766</v>
      </c>
      <c r="C332" s="138"/>
      <c r="G332" s="3"/>
      <c r="I332" s="8">
        <v>26.99999999999978</v>
      </c>
      <c r="J332" s="39"/>
      <c r="M332" s="3"/>
    </row>
    <row r="333" spans="1:13" ht="12.5" x14ac:dyDescent="0.25">
      <c r="A333" s="4">
        <v>165000</v>
      </c>
      <c r="B333" s="137">
        <f t="shared" si="7"/>
        <v>29.246399999999763</v>
      </c>
      <c r="C333" s="138"/>
      <c r="G333" s="3"/>
      <c r="I333" s="8">
        <v>27.079999999999778</v>
      </c>
      <c r="J333" s="39"/>
      <c r="M333" s="3"/>
    </row>
    <row r="334" spans="1:13" ht="12.5" x14ac:dyDescent="0.25">
      <c r="A334" s="4">
        <v>165500</v>
      </c>
      <c r="B334" s="137">
        <f t="shared" si="7"/>
        <v>29.332799999999761</v>
      </c>
      <c r="C334" s="138"/>
      <c r="G334" s="3"/>
      <c r="I334" s="8">
        <v>27.159999999999776</v>
      </c>
      <c r="J334" s="39"/>
      <c r="M334" s="3"/>
    </row>
    <row r="335" spans="1:13" ht="12.5" x14ac:dyDescent="0.25">
      <c r="A335" s="4">
        <v>166000</v>
      </c>
      <c r="B335" s="137">
        <f t="shared" si="7"/>
        <v>29.419199999999758</v>
      </c>
      <c r="C335" s="138"/>
      <c r="G335" s="3"/>
      <c r="I335" s="8">
        <v>27.239999999999775</v>
      </c>
      <c r="J335" s="39"/>
      <c r="M335" s="3"/>
    </row>
    <row r="336" spans="1:13" ht="12.5" x14ac:dyDescent="0.25">
      <c r="A336" s="4">
        <v>166500</v>
      </c>
      <c r="B336" s="137">
        <f t="shared" ref="B336:B399" si="8">+I336*1.08</f>
        <v>29.505599999999756</v>
      </c>
      <c r="C336" s="138"/>
      <c r="G336" s="3"/>
      <c r="I336" s="8">
        <v>27.319999999999773</v>
      </c>
      <c r="J336" s="39"/>
      <c r="M336" s="3"/>
    </row>
    <row r="337" spans="1:13" ht="12.5" x14ac:dyDescent="0.25">
      <c r="A337" s="4">
        <v>167000</v>
      </c>
      <c r="B337" s="137">
        <f t="shared" si="8"/>
        <v>29.591999999999754</v>
      </c>
      <c r="C337" s="138"/>
      <c r="G337" s="3"/>
      <c r="I337" s="8">
        <v>27.399999999999771</v>
      </c>
      <c r="J337" s="39"/>
      <c r="M337" s="3"/>
    </row>
    <row r="338" spans="1:13" ht="12.5" x14ac:dyDescent="0.25">
      <c r="A338" s="4">
        <v>167500</v>
      </c>
      <c r="B338" s="137">
        <f t="shared" si="8"/>
        <v>29.678399999999755</v>
      </c>
      <c r="C338" s="138"/>
      <c r="G338" s="3"/>
      <c r="I338" s="8">
        <v>27.479999999999769</v>
      </c>
      <c r="J338" s="39"/>
      <c r="M338" s="3"/>
    </row>
    <row r="339" spans="1:13" ht="12.5" x14ac:dyDescent="0.25">
      <c r="A339" s="4">
        <v>168000</v>
      </c>
      <c r="B339" s="137">
        <f t="shared" si="8"/>
        <v>29.764799999999752</v>
      </c>
      <c r="C339" s="138"/>
      <c r="G339" s="3"/>
      <c r="I339" s="8">
        <v>27.559999999999768</v>
      </c>
      <c r="J339" s="39"/>
      <c r="M339" s="3"/>
    </row>
    <row r="340" spans="1:13" ht="12.5" x14ac:dyDescent="0.25">
      <c r="A340" s="4">
        <v>168500</v>
      </c>
      <c r="B340" s="137">
        <f t="shared" si="8"/>
        <v>29.85119999999975</v>
      </c>
      <c r="C340" s="138"/>
      <c r="G340" s="3"/>
      <c r="I340" s="8">
        <v>27.639999999999766</v>
      </c>
      <c r="J340" s="39"/>
      <c r="M340" s="3"/>
    </row>
    <row r="341" spans="1:13" ht="12.5" x14ac:dyDescent="0.25">
      <c r="A341" s="4">
        <v>169000</v>
      </c>
      <c r="B341" s="137">
        <f t="shared" si="8"/>
        <v>29.937599999999748</v>
      </c>
      <c r="C341" s="138"/>
      <c r="G341" s="3"/>
      <c r="I341" s="8">
        <v>27.719999999999764</v>
      </c>
      <c r="J341" s="39"/>
      <c r="M341" s="3"/>
    </row>
    <row r="342" spans="1:13" ht="12.5" x14ac:dyDescent="0.25">
      <c r="A342" s="4">
        <v>169500</v>
      </c>
      <c r="B342" s="137">
        <f t="shared" si="8"/>
        <v>30.023999999999745</v>
      </c>
      <c r="C342" s="138"/>
      <c r="G342" s="3"/>
      <c r="I342" s="8">
        <v>27.799999999999763</v>
      </c>
      <c r="J342" s="39"/>
      <c r="M342" s="3"/>
    </row>
    <row r="343" spans="1:13" ht="12.5" x14ac:dyDescent="0.25">
      <c r="A343" s="4">
        <v>170000</v>
      </c>
      <c r="B343" s="137">
        <f t="shared" si="8"/>
        <v>30.110399999999743</v>
      </c>
      <c r="C343" s="138"/>
      <c r="G343" s="3"/>
      <c r="I343" s="8">
        <v>27.879999999999761</v>
      </c>
      <c r="J343" s="39"/>
      <c r="M343" s="3"/>
    </row>
    <row r="344" spans="1:13" ht="12.5" x14ac:dyDescent="0.25">
      <c r="A344" s="4">
        <v>170500</v>
      </c>
      <c r="B344" s="137">
        <f t="shared" si="8"/>
        <v>30.19679999999974</v>
      </c>
      <c r="C344" s="138"/>
      <c r="G344" s="3"/>
      <c r="I344" s="8">
        <v>27.959999999999759</v>
      </c>
      <c r="J344" s="39"/>
      <c r="M344" s="3"/>
    </row>
    <row r="345" spans="1:13" ht="12.5" x14ac:dyDescent="0.25">
      <c r="A345" s="4">
        <v>171000</v>
      </c>
      <c r="B345" s="137">
        <f t="shared" si="8"/>
        <v>30.283199999999741</v>
      </c>
      <c r="C345" s="138"/>
      <c r="G345" s="3"/>
      <c r="I345" s="8">
        <v>28.039999999999758</v>
      </c>
      <c r="J345" s="39"/>
      <c r="M345" s="3"/>
    </row>
    <row r="346" spans="1:13" ht="12.5" x14ac:dyDescent="0.25">
      <c r="A346" s="4">
        <v>171500</v>
      </c>
      <c r="B346" s="137">
        <f t="shared" si="8"/>
        <v>30.369599999999739</v>
      </c>
      <c r="C346" s="138"/>
      <c r="G346" s="3"/>
      <c r="I346" s="8">
        <v>28.119999999999756</v>
      </c>
      <c r="J346" s="39"/>
      <c r="M346" s="3"/>
    </row>
    <row r="347" spans="1:13" ht="12.5" x14ac:dyDescent="0.25">
      <c r="A347" s="4">
        <v>172000</v>
      </c>
      <c r="B347" s="137">
        <f t="shared" si="8"/>
        <v>30.455999999999737</v>
      </c>
      <c r="C347" s="138"/>
      <c r="G347" s="3"/>
      <c r="I347" s="8">
        <v>28.199999999999754</v>
      </c>
      <c r="J347" s="39"/>
      <c r="M347" s="3"/>
    </row>
    <row r="348" spans="1:13" ht="12.5" x14ac:dyDescent="0.25">
      <c r="A348" s="4">
        <v>172500</v>
      </c>
      <c r="B348" s="137">
        <f t="shared" si="8"/>
        <v>30.542399999999734</v>
      </c>
      <c r="C348" s="138"/>
      <c r="G348" s="3"/>
      <c r="I348" s="8">
        <v>28.279999999999752</v>
      </c>
      <c r="J348" s="39"/>
      <c r="M348" s="3"/>
    </row>
    <row r="349" spans="1:13" ht="12.5" x14ac:dyDescent="0.25">
      <c r="A349" s="4">
        <v>173000</v>
      </c>
      <c r="B349" s="137">
        <f t="shared" si="8"/>
        <v>30.628799999999732</v>
      </c>
      <c r="C349" s="138"/>
      <c r="G349" s="3"/>
      <c r="I349" s="8">
        <v>28.359999999999751</v>
      </c>
      <c r="J349" s="39"/>
      <c r="M349" s="3"/>
    </row>
    <row r="350" spans="1:13" ht="12.5" x14ac:dyDescent="0.25">
      <c r="A350" s="4">
        <v>173500</v>
      </c>
      <c r="B350" s="137">
        <f t="shared" si="8"/>
        <v>30.715199999999729</v>
      </c>
      <c r="C350" s="138"/>
      <c r="G350" s="3"/>
      <c r="I350" s="8">
        <v>28.439999999999749</v>
      </c>
      <c r="J350" s="39"/>
      <c r="M350" s="3"/>
    </row>
    <row r="351" spans="1:13" ht="12.5" x14ac:dyDescent="0.25">
      <c r="A351" s="4">
        <v>174000</v>
      </c>
      <c r="B351" s="137">
        <f t="shared" si="8"/>
        <v>30.801599999999731</v>
      </c>
      <c r="C351" s="138"/>
      <c r="G351" s="3"/>
      <c r="I351" s="8">
        <v>28.519999999999747</v>
      </c>
      <c r="J351" s="39"/>
      <c r="M351" s="3"/>
    </row>
    <row r="352" spans="1:13" ht="12.5" x14ac:dyDescent="0.25">
      <c r="A352" s="4">
        <v>174500</v>
      </c>
      <c r="B352" s="137">
        <f t="shared" si="8"/>
        <v>30.887999999999728</v>
      </c>
      <c r="C352" s="138"/>
      <c r="G352" s="3"/>
      <c r="I352" s="8">
        <v>28.599999999999746</v>
      </c>
      <c r="J352" s="39"/>
      <c r="M352" s="3"/>
    </row>
    <row r="353" spans="1:13" ht="12.5" x14ac:dyDescent="0.25">
      <c r="A353" s="4">
        <v>175000</v>
      </c>
      <c r="B353" s="137">
        <f t="shared" si="8"/>
        <v>30.974399999999726</v>
      </c>
      <c r="C353" s="138"/>
      <c r="G353" s="3"/>
      <c r="I353" s="8">
        <v>28.679999999999744</v>
      </c>
      <c r="J353" s="39"/>
      <c r="M353" s="3"/>
    </row>
    <row r="354" spans="1:13" ht="12.5" x14ac:dyDescent="0.25">
      <c r="A354" s="4">
        <v>175500</v>
      </c>
      <c r="B354" s="137">
        <f t="shared" si="8"/>
        <v>31.060799999999723</v>
      </c>
      <c r="C354" s="138"/>
      <c r="G354" s="3"/>
      <c r="I354" s="8">
        <v>28.759999999999742</v>
      </c>
      <c r="J354" s="39"/>
      <c r="M354" s="3"/>
    </row>
    <row r="355" spans="1:13" ht="12.5" x14ac:dyDescent="0.25">
      <c r="A355" s="4">
        <v>176000</v>
      </c>
      <c r="B355" s="137">
        <f t="shared" si="8"/>
        <v>31.147199999999721</v>
      </c>
      <c r="C355" s="138"/>
      <c r="G355" s="3"/>
      <c r="I355" s="8">
        <v>28.839999999999741</v>
      </c>
      <c r="J355" s="39"/>
      <c r="M355" s="3"/>
    </row>
    <row r="356" spans="1:13" ht="12.5" x14ac:dyDescent="0.25">
      <c r="A356" s="4">
        <v>176500</v>
      </c>
      <c r="B356" s="137">
        <f t="shared" si="8"/>
        <v>31.233599999999718</v>
      </c>
      <c r="C356" s="138"/>
      <c r="G356" s="3"/>
      <c r="I356" s="8">
        <v>28.919999999999739</v>
      </c>
      <c r="J356" s="39"/>
      <c r="M356" s="3"/>
    </row>
    <row r="357" spans="1:13" ht="12.5" x14ac:dyDescent="0.25">
      <c r="A357" s="4">
        <v>177000</v>
      </c>
      <c r="B357" s="137">
        <f t="shared" si="8"/>
        <v>31.31999999999972</v>
      </c>
      <c r="C357" s="138"/>
      <c r="G357" s="3"/>
      <c r="I357" s="8">
        <v>28.999999999999737</v>
      </c>
      <c r="J357" s="39"/>
      <c r="M357" s="3"/>
    </row>
    <row r="358" spans="1:13" ht="12.5" x14ac:dyDescent="0.25">
      <c r="A358" s="4">
        <v>177500</v>
      </c>
      <c r="B358" s="137">
        <f t="shared" si="8"/>
        <v>31.406399999999717</v>
      </c>
      <c r="C358" s="138"/>
      <c r="G358" s="3"/>
      <c r="I358" s="8">
        <v>29.079999999999735</v>
      </c>
      <c r="J358" s="39"/>
      <c r="M358" s="3"/>
    </row>
    <row r="359" spans="1:13" ht="12.5" x14ac:dyDescent="0.25">
      <c r="A359" s="4">
        <v>178000</v>
      </c>
      <c r="B359" s="137">
        <f t="shared" si="8"/>
        <v>31.492799999999715</v>
      </c>
      <c r="C359" s="138"/>
      <c r="G359" s="3"/>
      <c r="I359" s="8">
        <v>29.159999999999734</v>
      </c>
      <c r="J359" s="39"/>
      <c r="M359" s="3"/>
    </row>
    <row r="360" spans="1:13" ht="12.5" x14ac:dyDescent="0.25">
      <c r="A360" s="4">
        <v>178500</v>
      </c>
      <c r="B360" s="137">
        <f t="shared" si="8"/>
        <v>31.579199999999712</v>
      </c>
      <c r="C360" s="138"/>
      <c r="G360" s="3"/>
      <c r="I360" s="8">
        <v>29.239999999999732</v>
      </c>
      <c r="J360" s="39"/>
      <c r="M360" s="3"/>
    </row>
    <row r="361" spans="1:13" ht="12.5" x14ac:dyDescent="0.25">
      <c r="A361" s="4">
        <v>179000</v>
      </c>
      <c r="B361" s="137">
        <f t="shared" si="8"/>
        <v>31.66559999999971</v>
      </c>
      <c r="C361" s="138"/>
      <c r="G361" s="3"/>
      <c r="I361" s="8">
        <v>29.31999999999973</v>
      </c>
      <c r="J361" s="39"/>
      <c r="M361" s="3"/>
    </row>
    <row r="362" spans="1:13" ht="12.5" x14ac:dyDescent="0.25">
      <c r="A362" s="4">
        <v>179500</v>
      </c>
      <c r="B362" s="137">
        <f t="shared" si="8"/>
        <v>31.751999999999708</v>
      </c>
      <c r="C362" s="138"/>
      <c r="G362" s="3"/>
      <c r="I362" s="8">
        <v>29.399999999999729</v>
      </c>
      <c r="J362" s="39"/>
      <c r="M362" s="3"/>
    </row>
    <row r="363" spans="1:13" ht="12.5" x14ac:dyDescent="0.25">
      <c r="A363" s="4">
        <v>180000</v>
      </c>
      <c r="B363" s="137">
        <f t="shared" si="8"/>
        <v>31.838399999999709</v>
      </c>
      <c r="C363" s="138"/>
      <c r="G363" s="3"/>
      <c r="I363" s="8">
        <v>29.479999999999727</v>
      </c>
      <c r="J363" s="39"/>
      <c r="M363" s="3"/>
    </row>
    <row r="364" spans="1:13" ht="12.5" x14ac:dyDescent="0.25">
      <c r="A364" s="4">
        <v>180500</v>
      </c>
      <c r="B364" s="137">
        <f t="shared" si="8"/>
        <v>31.924799999999706</v>
      </c>
      <c r="C364" s="138"/>
      <c r="G364" s="3"/>
      <c r="I364" s="8">
        <v>29.559999999999725</v>
      </c>
      <c r="J364" s="39"/>
      <c r="M364" s="3"/>
    </row>
    <row r="365" spans="1:13" ht="12.5" x14ac:dyDescent="0.25">
      <c r="A365" s="4">
        <v>181000</v>
      </c>
      <c r="B365" s="137">
        <f t="shared" si="8"/>
        <v>32.011199999999704</v>
      </c>
      <c r="C365" s="138"/>
      <c r="G365" s="3"/>
      <c r="I365" s="8">
        <v>29.639999999999723</v>
      </c>
      <c r="J365" s="39"/>
      <c r="M365" s="3"/>
    </row>
    <row r="366" spans="1:13" ht="12.5" x14ac:dyDescent="0.25">
      <c r="A366" s="4">
        <v>181500</v>
      </c>
      <c r="B366" s="137">
        <f t="shared" si="8"/>
        <v>32.097599999999701</v>
      </c>
      <c r="C366" s="138"/>
      <c r="G366" s="3"/>
      <c r="I366" s="8">
        <v>29.719999999999722</v>
      </c>
      <c r="J366" s="39"/>
      <c r="M366" s="3"/>
    </row>
    <row r="367" spans="1:13" ht="12.5" x14ac:dyDescent="0.25">
      <c r="A367" s="4">
        <v>182000</v>
      </c>
      <c r="B367" s="137">
        <f t="shared" si="8"/>
        <v>32.183999999999699</v>
      </c>
      <c r="C367" s="138"/>
      <c r="G367" s="3"/>
      <c r="I367" s="8">
        <v>29.79999999999972</v>
      </c>
      <c r="J367" s="39"/>
      <c r="M367" s="3"/>
    </row>
    <row r="368" spans="1:13" ht="12.5" x14ac:dyDescent="0.25">
      <c r="A368" s="4">
        <v>182500</v>
      </c>
      <c r="B368" s="137">
        <f t="shared" si="8"/>
        <v>32.270399999999697</v>
      </c>
      <c r="C368" s="138"/>
      <c r="G368" s="3"/>
      <c r="I368" s="8">
        <v>29.879999999999718</v>
      </c>
      <c r="J368" s="39"/>
      <c r="M368" s="3"/>
    </row>
    <row r="369" spans="1:13" ht="12.5" x14ac:dyDescent="0.25">
      <c r="A369" s="4">
        <v>183000</v>
      </c>
      <c r="B369" s="137">
        <f t="shared" si="8"/>
        <v>32.356799999999694</v>
      </c>
      <c r="C369" s="138"/>
      <c r="G369" s="3"/>
      <c r="I369" s="8">
        <v>29.959999999999717</v>
      </c>
      <c r="J369" s="39"/>
      <c r="M369" s="3"/>
    </row>
    <row r="370" spans="1:13" ht="12.5" x14ac:dyDescent="0.25">
      <c r="A370" s="4">
        <v>183500</v>
      </c>
      <c r="B370" s="137">
        <f t="shared" si="8"/>
        <v>32.443199999999692</v>
      </c>
      <c r="C370" s="138"/>
      <c r="G370" s="3"/>
      <c r="I370" s="8">
        <v>30.039999999999715</v>
      </c>
      <c r="J370" s="39"/>
      <c r="M370" s="3"/>
    </row>
    <row r="371" spans="1:13" ht="12.5" x14ac:dyDescent="0.25">
      <c r="A371" s="4">
        <v>184000</v>
      </c>
      <c r="B371" s="137">
        <f t="shared" si="8"/>
        <v>32.529599999999689</v>
      </c>
      <c r="C371" s="138"/>
      <c r="G371" s="3"/>
      <c r="I371" s="8">
        <v>30.119999999999713</v>
      </c>
      <c r="J371" s="39"/>
      <c r="M371" s="3"/>
    </row>
    <row r="372" spans="1:13" ht="12.5" x14ac:dyDescent="0.25">
      <c r="A372" s="4">
        <v>184500</v>
      </c>
      <c r="B372" s="137">
        <f t="shared" si="8"/>
        <v>32.615999999999694</v>
      </c>
      <c r="C372" s="138"/>
      <c r="G372" s="3"/>
      <c r="I372" s="8">
        <v>30.199999999999712</v>
      </c>
      <c r="J372" s="39"/>
      <c r="M372" s="3"/>
    </row>
    <row r="373" spans="1:13" ht="12.5" x14ac:dyDescent="0.25">
      <c r="A373" s="4">
        <v>185000</v>
      </c>
      <c r="B373" s="137">
        <f t="shared" si="8"/>
        <v>32.702399999999692</v>
      </c>
      <c r="C373" s="138"/>
      <c r="G373" s="3"/>
      <c r="I373" s="8">
        <v>30.27999999999971</v>
      </c>
      <c r="J373" s="39"/>
      <c r="M373" s="3"/>
    </row>
    <row r="374" spans="1:13" ht="12.5" x14ac:dyDescent="0.25">
      <c r="A374" s="4">
        <v>185500</v>
      </c>
      <c r="B374" s="137">
        <f t="shared" si="8"/>
        <v>32.788799999999689</v>
      </c>
      <c r="C374" s="138"/>
      <c r="G374" s="3"/>
      <c r="I374" s="8">
        <v>30.359999999999708</v>
      </c>
      <c r="J374" s="39"/>
      <c r="M374" s="3"/>
    </row>
    <row r="375" spans="1:13" ht="12.5" x14ac:dyDescent="0.25">
      <c r="A375" s="4">
        <v>186000</v>
      </c>
      <c r="B375" s="137">
        <f t="shared" si="8"/>
        <v>32.875199999999687</v>
      </c>
      <c r="C375" s="138"/>
      <c r="G375" s="3"/>
      <c r="I375" s="8">
        <v>30.439999999999706</v>
      </c>
      <c r="J375" s="39"/>
      <c r="M375" s="3"/>
    </row>
    <row r="376" spans="1:13" ht="12.5" x14ac:dyDescent="0.25">
      <c r="A376" s="4">
        <v>186500</v>
      </c>
      <c r="B376" s="137">
        <f t="shared" si="8"/>
        <v>32.961599999999684</v>
      </c>
      <c r="C376" s="138"/>
      <c r="G376" s="3"/>
      <c r="I376" s="8">
        <v>30.519999999999705</v>
      </c>
      <c r="J376" s="39"/>
      <c r="M376" s="3"/>
    </row>
    <row r="377" spans="1:13" ht="12.5" x14ac:dyDescent="0.25">
      <c r="A377" s="4">
        <v>187000</v>
      </c>
      <c r="B377" s="137">
        <f t="shared" si="8"/>
        <v>33.047999999999682</v>
      </c>
      <c r="C377" s="138"/>
      <c r="G377" s="3"/>
      <c r="I377" s="8">
        <v>30.599999999999703</v>
      </c>
      <c r="J377" s="39"/>
      <c r="M377" s="3"/>
    </row>
    <row r="378" spans="1:13" ht="12.5" x14ac:dyDescent="0.25">
      <c r="A378" s="4">
        <v>187500</v>
      </c>
      <c r="B378" s="137">
        <f t="shared" si="8"/>
        <v>33.13439999999968</v>
      </c>
      <c r="C378" s="138"/>
      <c r="G378" s="3"/>
      <c r="I378" s="8">
        <v>30.679999999999701</v>
      </c>
      <c r="J378" s="39"/>
      <c r="M378" s="3"/>
    </row>
    <row r="379" spans="1:13" ht="12.5" x14ac:dyDescent="0.25">
      <c r="A379" s="4">
        <v>188000</v>
      </c>
      <c r="B379" s="137">
        <f t="shared" si="8"/>
        <v>33.220799999999677</v>
      </c>
      <c r="C379" s="138"/>
      <c r="G379" s="3"/>
      <c r="I379" s="8">
        <v>30.7599999999997</v>
      </c>
      <c r="J379" s="39"/>
      <c r="M379" s="3"/>
    </row>
    <row r="380" spans="1:13" ht="12.5" x14ac:dyDescent="0.25">
      <c r="A380" s="4">
        <v>188500</v>
      </c>
      <c r="B380" s="137">
        <f t="shared" si="8"/>
        <v>33.307199999999675</v>
      </c>
      <c r="C380" s="138"/>
      <c r="G380" s="3"/>
      <c r="I380" s="8">
        <v>30.839999999999698</v>
      </c>
      <c r="J380" s="39"/>
      <c r="M380" s="3"/>
    </row>
    <row r="381" spans="1:13" ht="12.5" x14ac:dyDescent="0.25">
      <c r="A381" s="4">
        <v>189000</v>
      </c>
      <c r="B381" s="137">
        <f t="shared" si="8"/>
        <v>33.393599999999672</v>
      </c>
      <c r="C381" s="138"/>
      <c r="G381" s="3"/>
      <c r="I381" s="8">
        <v>30.919999999999696</v>
      </c>
      <c r="J381" s="39"/>
      <c r="M381" s="3"/>
    </row>
    <row r="382" spans="1:13" ht="12.5" x14ac:dyDescent="0.25">
      <c r="A382" s="4">
        <v>189500</v>
      </c>
      <c r="B382" s="137">
        <f t="shared" si="8"/>
        <v>33.47999999999967</v>
      </c>
      <c r="C382" s="138"/>
      <c r="G382" s="3"/>
      <c r="I382" s="8">
        <v>30.999999999999694</v>
      </c>
      <c r="J382" s="39"/>
      <c r="M382" s="3"/>
    </row>
    <row r="383" spans="1:13" ht="12.5" x14ac:dyDescent="0.25">
      <c r="A383" s="4">
        <v>190000</v>
      </c>
      <c r="B383" s="137">
        <f t="shared" si="8"/>
        <v>33.566399999999668</v>
      </c>
      <c r="C383" s="138"/>
      <c r="G383" s="3"/>
      <c r="I383" s="8">
        <v>31.079999999999693</v>
      </c>
      <c r="J383" s="39"/>
      <c r="M383" s="3"/>
    </row>
    <row r="384" spans="1:13" ht="12.5" x14ac:dyDescent="0.25">
      <c r="A384" s="4">
        <v>190500</v>
      </c>
      <c r="B384" s="137">
        <f t="shared" si="8"/>
        <v>33.652799999999665</v>
      </c>
      <c r="C384" s="138"/>
      <c r="G384" s="3"/>
      <c r="I384" s="8">
        <v>31.159999999999691</v>
      </c>
      <c r="J384" s="39"/>
      <c r="M384" s="3"/>
    </row>
    <row r="385" spans="1:13" ht="12.5" x14ac:dyDescent="0.25">
      <c r="A385" s="4">
        <v>191000</v>
      </c>
      <c r="B385" s="137">
        <f t="shared" si="8"/>
        <v>33.73919999999967</v>
      </c>
      <c r="C385" s="138"/>
      <c r="G385" s="3"/>
      <c r="I385" s="8">
        <v>31.239999999999689</v>
      </c>
      <c r="J385" s="39"/>
      <c r="M385" s="3"/>
    </row>
    <row r="386" spans="1:13" ht="12.5" x14ac:dyDescent="0.25">
      <c r="A386" s="4">
        <v>191500</v>
      </c>
      <c r="B386" s="137">
        <f t="shared" si="8"/>
        <v>33.825599999999667</v>
      </c>
      <c r="C386" s="138"/>
      <c r="G386" s="3"/>
      <c r="I386" s="8">
        <v>31.319999999999688</v>
      </c>
      <c r="J386" s="39"/>
      <c r="M386" s="3"/>
    </row>
    <row r="387" spans="1:13" ht="12.5" x14ac:dyDescent="0.25">
      <c r="A387" s="4">
        <v>192000</v>
      </c>
      <c r="B387" s="137">
        <f t="shared" si="8"/>
        <v>33.911999999999665</v>
      </c>
      <c r="C387" s="138"/>
      <c r="G387" s="3"/>
      <c r="I387" s="8">
        <v>31.399999999999686</v>
      </c>
      <c r="J387" s="39"/>
      <c r="M387" s="3"/>
    </row>
    <row r="388" spans="1:13" ht="12.5" x14ac:dyDescent="0.25">
      <c r="A388" s="4">
        <v>192500</v>
      </c>
      <c r="B388" s="137">
        <f t="shared" si="8"/>
        <v>33.998399999999663</v>
      </c>
      <c r="C388" s="138"/>
      <c r="G388" s="3"/>
      <c r="I388" s="8">
        <v>31.479999999999684</v>
      </c>
      <c r="J388" s="39"/>
      <c r="M388" s="3"/>
    </row>
    <row r="389" spans="1:13" ht="12.5" x14ac:dyDescent="0.25">
      <c r="A389" s="4">
        <v>193000</v>
      </c>
      <c r="B389" s="137">
        <f t="shared" si="8"/>
        <v>34.08479999999966</v>
      </c>
      <c r="C389" s="138"/>
      <c r="G389" s="3"/>
      <c r="I389" s="8">
        <v>31.559999999999683</v>
      </c>
      <c r="J389" s="39"/>
      <c r="M389" s="3"/>
    </row>
    <row r="390" spans="1:13" ht="12.5" x14ac:dyDescent="0.25">
      <c r="A390" s="4">
        <v>193500</v>
      </c>
      <c r="B390" s="137">
        <f t="shared" si="8"/>
        <v>34.171199999999658</v>
      </c>
      <c r="C390" s="138"/>
      <c r="G390" s="3"/>
      <c r="I390" s="8">
        <v>31.639999999999681</v>
      </c>
      <c r="M390" s="3"/>
    </row>
    <row r="391" spans="1:13" ht="12.5" x14ac:dyDescent="0.25">
      <c r="A391" s="4">
        <v>194000</v>
      </c>
      <c r="B391" s="137">
        <f t="shared" si="8"/>
        <v>34.257599999999655</v>
      </c>
      <c r="C391" s="138"/>
      <c r="G391" s="3"/>
      <c r="I391" s="8">
        <v>31.719999999999679</v>
      </c>
      <c r="M391" s="3"/>
    </row>
    <row r="392" spans="1:13" ht="12.5" x14ac:dyDescent="0.25">
      <c r="A392" s="4">
        <v>194500</v>
      </c>
      <c r="B392" s="137">
        <f t="shared" si="8"/>
        <v>34.343999999999653</v>
      </c>
      <c r="C392" s="138"/>
      <c r="G392" s="3"/>
      <c r="I392" s="8">
        <v>31.799999999999677</v>
      </c>
      <c r="M392" s="3"/>
    </row>
    <row r="393" spans="1:13" ht="12.5" x14ac:dyDescent="0.25">
      <c r="A393" s="4">
        <v>195000</v>
      </c>
      <c r="B393" s="137">
        <f t="shared" si="8"/>
        <v>34.430399999999651</v>
      </c>
      <c r="C393" s="138"/>
      <c r="G393" s="3"/>
      <c r="I393" s="8">
        <v>31.879999999999676</v>
      </c>
      <c r="M393" s="3"/>
    </row>
    <row r="394" spans="1:13" ht="12.5" x14ac:dyDescent="0.25">
      <c r="A394" s="4">
        <v>195500</v>
      </c>
      <c r="B394" s="137">
        <f t="shared" si="8"/>
        <v>34.516799999999648</v>
      </c>
      <c r="C394" s="138"/>
      <c r="G394" s="3"/>
      <c r="I394" s="8">
        <v>31.959999999999674</v>
      </c>
      <c r="M394" s="3"/>
    </row>
    <row r="395" spans="1:13" ht="12.5" x14ac:dyDescent="0.25">
      <c r="A395" s="4">
        <v>196000</v>
      </c>
      <c r="B395" s="137">
        <f t="shared" si="8"/>
        <v>34.603199999999646</v>
      </c>
      <c r="C395" s="138"/>
      <c r="G395" s="3"/>
      <c r="I395" s="8">
        <v>32.039999999999672</v>
      </c>
      <c r="M395" s="3"/>
    </row>
    <row r="396" spans="1:13" ht="12.5" x14ac:dyDescent="0.25">
      <c r="A396" s="4">
        <v>196500</v>
      </c>
      <c r="B396" s="137">
        <f t="shared" si="8"/>
        <v>34.689599999999643</v>
      </c>
      <c r="C396" s="138"/>
      <c r="G396" s="3"/>
      <c r="I396" s="8">
        <v>32.119999999999671</v>
      </c>
      <c r="M396" s="3"/>
    </row>
    <row r="397" spans="1:13" ht="12.5" x14ac:dyDescent="0.25">
      <c r="A397" s="4">
        <v>197000</v>
      </c>
      <c r="B397" s="137">
        <f t="shared" si="8"/>
        <v>34.775999999999648</v>
      </c>
      <c r="C397" s="138"/>
      <c r="G397" s="3"/>
      <c r="I397" s="8">
        <v>32.199999999999669</v>
      </c>
      <c r="M397" s="3"/>
    </row>
    <row r="398" spans="1:13" ht="12.5" x14ac:dyDescent="0.25">
      <c r="A398" s="4">
        <v>197500</v>
      </c>
      <c r="B398" s="137">
        <f t="shared" si="8"/>
        <v>34.862399999999646</v>
      </c>
      <c r="C398" s="138"/>
      <c r="G398" s="3"/>
      <c r="I398" s="8">
        <v>32.279999999999667</v>
      </c>
      <c r="M398" s="3"/>
    </row>
    <row r="399" spans="1:13" ht="12.5" x14ac:dyDescent="0.25">
      <c r="A399" s="4">
        <v>198000</v>
      </c>
      <c r="B399" s="137">
        <f t="shared" si="8"/>
        <v>34.948799999999643</v>
      </c>
      <c r="C399" s="138"/>
      <c r="G399" s="3"/>
      <c r="I399" s="8">
        <v>32.359999999999665</v>
      </c>
      <c r="M399" s="3"/>
    </row>
    <row r="400" spans="1:13" ht="12.5" x14ac:dyDescent="0.25">
      <c r="A400" s="4">
        <v>198500</v>
      </c>
      <c r="B400" s="137">
        <f t="shared" ref="B400:B463" si="9">+I400*1.08</f>
        <v>35.035199999999641</v>
      </c>
      <c r="C400" s="138"/>
      <c r="G400" s="3"/>
      <c r="I400" s="8">
        <v>32.439999999999664</v>
      </c>
      <c r="M400" s="3"/>
    </row>
    <row r="401" spans="1:13" ht="12.5" x14ac:dyDescent="0.25">
      <c r="A401" s="4">
        <v>199000</v>
      </c>
      <c r="B401" s="137">
        <f t="shared" si="9"/>
        <v>35.121599999999638</v>
      </c>
      <c r="C401" s="138"/>
      <c r="G401" s="3"/>
      <c r="I401" s="8">
        <v>32.519999999999662</v>
      </c>
      <c r="M401" s="3"/>
    </row>
    <row r="402" spans="1:13" ht="12.5" x14ac:dyDescent="0.25">
      <c r="A402" s="4">
        <v>199500</v>
      </c>
      <c r="B402" s="137">
        <f t="shared" si="9"/>
        <v>35.207999999999636</v>
      </c>
      <c r="C402" s="138"/>
      <c r="G402" s="3"/>
      <c r="I402" s="8">
        <v>32.59999999999966</v>
      </c>
      <c r="M402" s="3"/>
    </row>
    <row r="403" spans="1:13" ht="12.5" x14ac:dyDescent="0.25">
      <c r="A403" s="4">
        <v>200000</v>
      </c>
      <c r="B403" s="137">
        <f t="shared" si="9"/>
        <v>35.294399999999634</v>
      </c>
      <c r="C403" s="138"/>
      <c r="G403" s="3"/>
      <c r="I403" s="8">
        <v>32.679999999999659</v>
      </c>
      <c r="M403" s="3"/>
    </row>
    <row r="404" spans="1:13" ht="12.5" x14ac:dyDescent="0.25">
      <c r="A404" s="4">
        <v>200500</v>
      </c>
      <c r="B404" s="137">
        <f t="shared" si="9"/>
        <v>35.380799999999631</v>
      </c>
      <c r="C404" s="138"/>
      <c r="G404" s="3"/>
      <c r="I404" s="8">
        <v>32.759999999999657</v>
      </c>
      <c r="M404" s="3"/>
    </row>
    <row r="405" spans="1:13" ht="12.5" x14ac:dyDescent="0.25">
      <c r="A405" s="4">
        <v>201000</v>
      </c>
      <c r="B405" s="137">
        <f t="shared" si="9"/>
        <v>35.467199999999629</v>
      </c>
      <c r="C405" s="138"/>
      <c r="G405" s="3"/>
      <c r="I405" s="8">
        <v>32.839999999999655</v>
      </c>
      <c r="M405" s="3"/>
    </row>
    <row r="406" spans="1:13" ht="12.5" x14ac:dyDescent="0.25">
      <c r="A406" s="4">
        <v>201500</v>
      </c>
      <c r="B406" s="137">
        <f t="shared" si="9"/>
        <v>35.553599999999626</v>
      </c>
      <c r="C406" s="138"/>
      <c r="G406" s="3"/>
      <c r="I406" s="8">
        <v>32.919999999999654</v>
      </c>
      <c r="M406" s="3"/>
    </row>
    <row r="407" spans="1:13" ht="12.5" x14ac:dyDescent="0.25">
      <c r="A407" s="4">
        <v>202000</v>
      </c>
      <c r="B407" s="137">
        <f t="shared" si="9"/>
        <v>35.639999999999624</v>
      </c>
      <c r="C407" s="138"/>
      <c r="G407" s="3"/>
      <c r="I407" s="8">
        <v>32.999999999999652</v>
      </c>
      <c r="M407" s="3"/>
    </row>
    <row r="408" spans="1:13" ht="12.5" x14ac:dyDescent="0.25">
      <c r="A408" s="4">
        <v>202500</v>
      </c>
      <c r="B408" s="137">
        <f t="shared" si="9"/>
        <v>35.726399999999622</v>
      </c>
      <c r="C408" s="138"/>
      <c r="G408" s="3"/>
      <c r="I408" s="8">
        <v>33.07999999999965</v>
      </c>
      <c r="M408" s="3"/>
    </row>
    <row r="409" spans="1:13" ht="12.5" x14ac:dyDescent="0.25">
      <c r="A409" s="4">
        <v>203000</v>
      </c>
      <c r="B409" s="137">
        <f t="shared" si="9"/>
        <v>35.812799999999619</v>
      </c>
      <c r="C409" s="138"/>
      <c r="G409" s="3"/>
      <c r="I409" s="8">
        <v>33.159999999999648</v>
      </c>
      <c r="M409" s="3"/>
    </row>
    <row r="410" spans="1:13" ht="12.5" x14ac:dyDescent="0.25">
      <c r="A410" s="4">
        <v>203500</v>
      </c>
      <c r="B410" s="137">
        <f t="shared" si="9"/>
        <v>35.899199999999624</v>
      </c>
      <c r="C410" s="138"/>
      <c r="G410" s="3"/>
      <c r="I410" s="8">
        <v>33.239999999999647</v>
      </c>
      <c r="M410" s="3"/>
    </row>
    <row r="411" spans="1:13" ht="12.5" x14ac:dyDescent="0.25">
      <c r="A411" s="4">
        <v>204000</v>
      </c>
      <c r="B411" s="137">
        <f t="shared" si="9"/>
        <v>35.985599999999621</v>
      </c>
      <c r="C411" s="138"/>
      <c r="G411" s="3"/>
      <c r="I411" s="8">
        <v>33.319999999999645</v>
      </c>
      <c r="M411" s="3"/>
    </row>
    <row r="412" spans="1:13" ht="12.5" x14ac:dyDescent="0.25">
      <c r="A412" s="4">
        <v>204500</v>
      </c>
      <c r="B412" s="137">
        <f t="shared" si="9"/>
        <v>36.071999999999619</v>
      </c>
      <c r="C412" s="138"/>
      <c r="G412" s="3"/>
      <c r="I412" s="8">
        <v>33.399999999999643</v>
      </c>
      <c r="M412" s="3"/>
    </row>
    <row r="413" spans="1:13" ht="12.5" x14ac:dyDescent="0.25">
      <c r="A413" s="4">
        <v>205000</v>
      </c>
      <c r="B413" s="137">
        <f t="shared" si="9"/>
        <v>36.158399999999617</v>
      </c>
      <c r="C413" s="138"/>
      <c r="G413" s="3"/>
      <c r="I413" s="8">
        <v>33.479999999999642</v>
      </c>
      <c r="M413" s="3"/>
    </row>
    <row r="414" spans="1:13" ht="12.5" x14ac:dyDescent="0.25">
      <c r="A414" s="4">
        <v>205500</v>
      </c>
      <c r="B414" s="137">
        <f t="shared" si="9"/>
        <v>36.244799999999614</v>
      </c>
      <c r="C414" s="138"/>
      <c r="G414" s="3"/>
      <c r="I414" s="8">
        <v>33.55999999999964</v>
      </c>
      <c r="M414" s="3"/>
    </row>
    <row r="415" spans="1:13" ht="12.5" x14ac:dyDescent="0.25">
      <c r="A415" s="4">
        <v>206000</v>
      </c>
      <c r="B415" s="137">
        <f t="shared" si="9"/>
        <v>36.331199999999612</v>
      </c>
      <c r="C415" s="138"/>
      <c r="G415" s="3"/>
      <c r="I415" s="8">
        <v>33.639999999999638</v>
      </c>
      <c r="M415" s="3"/>
    </row>
    <row r="416" spans="1:13" ht="12.5" x14ac:dyDescent="0.25">
      <c r="A416" s="4">
        <v>206500</v>
      </c>
      <c r="B416" s="137">
        <f t="shared" si="9"/>
        <v>36.417599999999609</v>
      </c>
      <c r="C416" s="138"/>
      <c r="G416" s="3"/>
      <c r="I416" s="8">
        <v>33.719999999999636</v>
      </c>
      <c r="M416" s="3"/>
    </row>
    <row r="417" spans="1:13" ht="12.5" x14ac:dyDescent="0.25">
      <c r="A417" s="4">
        <v>207000</v>
      </c>
      <c r="B417" s="137">
        <f t="shared" si="9"/>
        <v>36.503999999999607</v>
      </c>
      <c r="C417" s="138"/>
      <c r="G417" s="3"/>
      <c r="I417" s="8">
        <v>33.799999999999635</v>
      </c>
      <c r="M417" s="3"/>
    </row>
    <row r="418" spans="1:13" ht="12.5" x14ac:dyDescent="0.25">
      <c r="A418" s="4">
        <v>207500</v>
      </c>
      <c r="B418" s="137">
        <f t="shared" si="9"/>
        <v>36.590399999999605</v>
      </c>
      <c r="C418" s="138"/>
      <c r="G418" s="3"/>
      <c r="I418" s="8">
        <v>33.879999999999633</v>
      </c>
      <c r="M418" s="3"/>
    </row>
    <row r="419" spans="1:13" ht="12.5" x14ac:dyDescent="0.25">
      <c r="A419" s="4">
        <v>208000</v>
      </c>
      <c r="B419" s="137">
        <f t="shared" si="9"/>
        <v>36.676799999999602</v>
      </c>
      <c r="C419" s="138"/>
      <c r="G419" s="3"/>
      <c r="I419" s="8">
        <v>33.959999999999631</v>
      </c>
      <c r="M419" s="3"/>
    </row>
    <row r="420" spans="1:13" ht="12.5" x14ac:dyDescent="0.25">
      <c r="A420" s="4">
        <v>208500</v>
      </c>
      <c r="B420" s="137">
        <f t="shared" si="9"/>
        <v>36.7631999999996</v>
      </c>
      <c r="C420" s="138"/>
      <c r="G420" s="3"/>
      <c r="I420" s="8">
        <v>34.03999999999963</v>
      </c>
      <c r="M420" s="3"/>
    </row>
    <row r="421" spans="1:13" ht="12.5" x14ac:dyDescent="0.25">
      <c r="A421" s="4">
        <v>209000</v>
      </c>
      <c r="B421" s="137">
        <f t="shared" si="9"/>
        <v>36.849599999999597</v>
      </c>
      <c r="C421" s="138"/>
      <c r="G421" s="3"/>
      <c r="I421" s="8">
        <v>34.119999999999628</v>
      </c>
      <c r="M421" s="3"/>
    </row>
    <row r="422" spans="1:13" ht="12.5" x14ac:dyDescent="0.25">
      <c r="A422" s="4">
        <v>209500</v>
      </c>
      <c r="B422" s="137">
        <f t="shared" si="9"/>
        <v>36.935999999999602</v>
      </c>
      <c r="C422" s="138"/>
      <c r="G422" s="3"/>
      <c r="I422" s="8">
        <v>34.199999999999626</v>
      </c>
      <c r="M422" s="3"/>
    </row>
    <row r="423" spans="1:13" ht="12.5" x14ac:dyDescent="0.25">
      <c r="A423" s="4">
        <v>210000</v>
      </c>
      <c r="B423" s="137">
        <f t="shared" si="9"/>
        <v>37.0223999999996</v>
      </c>
      <c r="C423" s="138"/>
      <c r="G423" s="3"/>
      <c r="I423" s="8">
        <v>34.279999999999625</v>
      </c>
      <c r="M423" s="3"/>
    </row>
    <row r="424" spans="1:13" ht="12.5" x14ac:dyDescent="0.25">
      <c r="A424" s="4">
        <v>210500</v>
      </c>
      <c r="B424" s="137">
        <f t="shared" si="9"/>
        <v>37.108799999999597</v>
      </c>
      <c r="C424" s="138"/>
      <c r="G424" s="3"/>
      <c r="I424" s="8">
        <v>34.359999999999623</v>
      </c>
      <c r="M424" s="3"/>
    </row>
    <row r="425" spans="1:13" ht="12.5" x14ac:dyDescent="0.25">
      <c r="A425" s="4">
        <v>211000</v>
      </c>
      <c r="B425" s="137">
        <f t="shared" si="9"/>
        <v>37.195199999999595</v>
      </c>
      <c r="C425" s="138"/>
      <c r="G425" s="3"/>
      <c r="I425" s="8">
        <v>34.439999999999621</v>
      </c>
      <c r="M425" s="3"/>
    </row>
    <row r="426" spans="1:13" ht="12.5" x14ac:dyDescent="0.25">
      <c r="A426" s="4">
        <v>211500</v>
      </c>
      <c r="B426" s="137">
        <f t="shared" si="9"/>
        <v>37.281599999999592</v>
      </c>
      <c r="C426" s="138"/>
      <c r="G426" s="3"/>
      <c r="I426" s="8">
        <v>34.519999999999619</v>
      </c>
      <c r="M426" s="3"/>
    </row>
    <row r="427" spans="1:13" ht="12.5" x14ac:dyDescent="0.25">
      <c r="A427" s="4">
        <v>212000</v>
      </c>
      <c r="B427" s="137">
        <f t="shared" si="9"/>
        <v>37.36799999999959</v>
      </c>
      <c r="C427" s="138"/>
      <c r="G427" s="3"/>
      <c r="I427" s="8">
        <v>34.599999999999618</v>
      </c>
      <c r="M427" s="3"/>
    </row>
    <row r="428" spans="1:13" ht="12.5" x14ac:dyDescent="0.25">
      <c r="A428" s="4">
        <v>212500</v>
      </c>
      <c r="B428" s="137">
        <f t="shared" si="9"/>
        <v>37.454399999999588</v>
      </c>
      <c r="C428" s="138"/>
      <c r="G428" s="3"/>
      <c r="I428" s="8">
        <v>34.679999999999616</v>
      </c>
      <c r="M428" s="3"/>
    </row>
    <row r="429" spans="1:13" ht="12.5" x14ac:dyDescent="0.25">
      <c r="A429" s="4">
        <v>213000</v>
      </c>
      <c r="B429" s="137">
        <f t="shared" si="9"/>
        <v>37.540799999999585</v>
      </c>
      <c r="C429" s="138"/>
      <c r="G429" s="3"/>
      <c r="I429" s="8">
        <v>34.759999999999614</v>
      </c>
      <c r="M429" s="3"/>
    </row>
    <row r="430" spans="1:13" ht="12.5" x14ac:dyDescent="0.25">
      <c r="A430" s="4">
        <v>213500</v>
      </c>
      <c r="B430" s="137">
        <f t="shared" si="9"/>
        <v>37.627199999999583</v>
      </c>
      <c r="C430" s="138"/>
      <c r="G430" s="3"/>
      <c r="I430" s="8">
        <v>34.839999999999613</v>
      </c>
      <c r="M430" s="3"/>
    </row>
    <row r="431" spans="1:13" ht="12.5" x14ac:dyDescent="0.25">
      <c r="A431" s="4">
        <v>214000</v>
      </c>
      <c r="B431" s="137">
        <f t="shared" si="9"/>
        <v>37.71359999999958</v>
      </c>
      <c r="C431" s="138"/>
      <c r="G431" s="3"/>
      <c r="I431" s="8">
        <v>34.919999999999611</v>
      </c>
      <c r="M431" s="3"/>
    </row>
    <row r="432" spans="1:13" ht="12.5" x14ac:dyDescent="0.25">
      <c r="A432" s="4">
        <v>214500</v>
      </c>
      <c r="B432" s="137">
        <f t="shared" si="9"/>
        <v>37.799999999999578</v>
      </c>
      <c r="C432" s="138"/>
      <c r="G432" s="3"/>
      <c r="I432" s="8">
        <v>34.999999999999609</v>
      </c>
      <c r="M432" s="3"/>
    </row>
    <row r="433" spans="1:13" ht="12.5" x14ac:dyDescent="0.25">
      <c r="A433" s="4">
        <v>215000</v>
      </c>
      <c r="B433" s="137">
        <f t="shared" si="9"/>
        <v>37.886399999999576</v>
      </c>
      <c r="C433" s="138"/>
      <c r="G433" s="3"/>
      <c r="I433" s="8">
        <v>35.079999999999607</v>
      </c>
      <c r="M433" s="3"/>
    </row>
    <row r="434" spans="1:13" ht="12.5" x14ac:dyDescent="0.25">
      <c r="A434" s="4">
        <v>215500</v>
      </c>
      <c r="B434" s="137">
        <f t="shared" si="9"/>
        <v>37.97279999999958</v>
      </c>
      <c r="C434" s="138"/>
      <c r="G434" s="3"/>
      <c r="I434" s="8">
        <v>35.159999999999606</v>
      </c>
      <c r="M434" s="3"/>
    </row>
    <row r="435" spans="1:13" ht="12.5" x14ac:dyDescent="0.25">
      <c r="A435" s="4">
        <v>216000</v>
      </c>
      <c r="B435" s="137">
        <f t="shared" si="9"/>
        <v>38.059199999999578</v>
      </c>
      <c r="C435" s="138"/>
      <c r="G435" s="3"/>
      <c r="I435" s="8">
        <v>35.239999999999604</v>
      </c>
      <c r="M435" s="3"/>
    </row>
    <row r="436" spans="1:13" ht="12.5" x14ac:dyDescent="0.25">
      <c r="A436" s="4">
        <v>216500</v>
      </c>
      <c r="B436" s="137">
        <f t="shared" si="9"/>
        <v>38.145599999999575</v>
      </c>
      <c r="C436" s="138"/>
      <c r="G436" s="3"/>
      <c r="I436" s="8">
        <v>35.319999999999602</v>
      </c>
      <c r="M436" s="3"/>
    </row>
    <row r="437" spans="1:13" ht="12.5" x14ac:dyDescent="0.25">
      <c r="A437" s="4">
        <v>217000</v>
      </c>
      <c r="B437" s="137">
        <f t="shared" si="9"/>
        <v>38.231999999999573</v>
      </c>
      <c r="C437" s="138"/>
      <c r="G437" s="3"/>
      <c r="I437" s="8">
        <v>35.399999999999601</v>
      </c>
      <c r="M437" s="3"/>
    </row>
    <row r="438" spans="1:13" ht="12.5" x14ac:dyDescent="0.25">
      <c r="A438" s="4">
        <v>217500</v>
      </c>
      <c r="B438" s="137">
        <f t="shared" si="9"/>
        <v>38.318399999999571</v>
      </c>
      <c r="C438" s="138"/>
      <c r="G438" s="3"/>
      <c r="I438" s="8">
        <v>35.479999999999599</v>
      </c>
      <c r="M438" s="3"/>
    </row>
    <row r="439" spans="1:13" ht="12.5" x14ac:dyDescent="0.25">
      <c r="A439" s="4">
        <v>218000</v>
      </c>
      <c r="B439" s="137">
        <f t="shared" si="9"/>
        <v>38.404799999999568</v>
      </c>
      <c r="C439" s="138"/>
      <c r="G439" s="3"/>
      <c r="I439" s="8">
        <v>35.559999999999597</v>
      </c>
      <c r="M439" s="3"/>
    </row>
    <row r="440" spans="1:13" ht="12.5" x14ac:dyDescent="0.25">
      <c r="A440" s="4">
        <v>218500</v>
      </c>
      <c r="B440" s="137">
        <f t="shared" si="9"/>
        <v>38.491199999999566</v>
      </c>
      <c r="C440" s="138"/>
      <c r="G440" s="3"/>
      <c r="I440" s="8">
        <v>35.639999999999596</v>
      </c>
      <c r="M440" s="3"/>
    </row>
    <row r="441" spans="1:13" ht="12.5" x14ac:dyDescent="0.25">
      <c r="A441" s="4">
        <v>219000</v>
      </c>
      <c r="B441" s="137">
        <f t="shared" si="9"/>
        <v>38.577599999999563</v>
      </c>
      <c r="C441" s="138"/>
      <c r="G441" s="3"/>
      <c r="I441" s="8">
        <v>35.719999999999594</v>
      </c>
      <c r="M441" s="3"/>
    </row>
    <row r="442" spans="1:13" ht="12.5" x14ac:dyDescent="0.25">
      <c r="A442" s="4">
        <v>219500</v>
      </c>
      <c r="B442" s="137">
        <f t="shared" si="9"/>
        <v>38.663999999999561</v>
      </c>
      <c r="C442" s="138"/>
      <c r="G442" s="3"/>
      <c r="I442" s="8">
        <v>35.799999999999592</v>
      </c>
      <c r="M442" s="3"/>
    </row>
    <row r="443" spans="1:13" ht="12.5" x14ac:dyDescent="0.25">
      <c r="A443" s="4">
        <v>220000</v>
      </c>
      <c r="B443" s="137">
        <f t="shared" si="9"/>
        <v>38.750399999999559</v>
      </c>
      <c r="C443" s="138"/>
      <c r="G443" s="3"/>
      <c r="I443" s="8">
        <v>35.87999999999959</v>
      </c>
      <c r="M443" s="3"/>
    </row>
    <row r="444" spans="1:13" ht="12.5" x14ac:dyDescent="0.25">
      <c r="A444" s="4">
        <v>220500</v>
      </c>
      <c r="B444" s="137">
        <f t="shared" si="9"/>
        <v>38.836799999999556</v>
      </c>
      <c r="C444" s="138"/>
      <c r="G444" s="3"/>
      <c r="I444" s="8">
        <v>35.959999999999589</v>
      </c>
      <c r="M444" s="3"/>
    </row>
    <row r="445" spans="1:13" ht="12.5" x14ac:dyDescent="0.25">
      <c r="A445" s="4">
        <v>221000</v>
      </c>
      <c r="B445" s="137">
        <f t="shared" si="9"/>
        <v>38.923199999999554</v>
      </c>
      <c r="C445" s="138"/>
      <c r="G445" s="3"/>
      <c r="I445" s="8">
        <v>36.039999999999587</v>
      </c>
      <c r="M445" s="3"/>
    </row>
    <row r="446" spans="1:13" ht="12.5" x14ac:dyDescent="0.25">
      <c r="A446" s="4">
        <v>221500</v>
      </c>
      <c r="B446" s="137">
        <f t="shared" si="9"/>
        <v>39.009599999999551</v>
      </c>
      <c r="C446" s="138"/>
      <c r="G446" s="3"/>
      <c r="I446" s="8">
        <v>36.119999999999585</v>
      </c>
      <c r="M446" s="3"/>
    </row>
    <row r="447" spans="1:13" ht="12.5" x14ac:dyDescent="0.25">
      <c r="A447" s="4">
        <v>222000</v>
      </c>
      <c r="B447" s="137">
        <f t="shared" si="9"/>
        <v>39.095999999999556</v>
      </c>
      <c r="C447" s="138"/>
      <c r="G447" s="3"/>
      <c r="I447" s="8">
        <v>36.199999999999584</v>
      </c>
      <c r="M447" s="3"/>
    </row>
    <row r="448" spans="1:13" ht="12.5" x14ac:dyDescent="0.25">
      <c r="A448" s="4">
        <v>222500</v>
      </c>
      <c r="B448" s="137">
        <f t="shared" si="9"/>
        <v>39.182399999999554</v>
      </c>
      <c r="C448" s="138"/>
      <c r="G448" s="3"/>
      <c r="I448" s="8">
        <v>36.279999999999582</v>
      </c>
      <c r="M448" s="3"/>
    </row>
    <row r="449" spans="1:13" ht="12.5" x14ac:dyDescent="0.25">
      <c r="A449" s="4">
        <v>223000</v>
      </c>
      <c r="B449" s="137">
        <f t="shared" si="9"/>
        <v>39.268799999999551</v>
      </c>
      <c r="C449" s="138"/>
      <c r="G449" s="3"/>
      <c r="I449" s="8">
        <v>36.35999999999958</v>
      </c>
      <c r="M449" s="3"/>
    </row>
    <row r="450" spans="1:13" ht="12.5" x14ac:dyDescent="0.25">
      <c r="A450" s="4">
        <v>223500</v>
      </c>
      <c r="B450" s="137">
        <f t="shared" si="9"/>
        <v>39.355199999999549</v>
      </c>
      <c r="C450" s="138"/>
      <c r="G450" s="3"/>
      <c r="I450" s="8">
        <v>36.439999999999579</v>
      </c>
      <c r="M450" s="3"/>
    </row>
    <row r="451" spans="1:13" ht="12.5" x14ac:dyDescent="0.25">
      <c r="A451" s="4">
        <v>224000</v>
      </c>
      <c r="B451" s="137">
        <f t="shared" si="9"/>
        <v>39.441599999999546</v>
      </c>
      <c r="C451" s="138"/>
      <c r="G451" s="3"/>
      <c r="I451" s="8">
        <v>36.519999999999577</v>
      </c>
      <c r="M451" s="3"/>
    </row>
    <row r="452" spans="1:13" ht="12.5" x14ac:dyDescent="0.25">
      <c r="A452" s="4">
        <v>224500</v>
      </c>
      <c r="B452" s="137">
        <f t="shared" si="9"/>
        <v>39.527999999999544</v>
      </c>
      <c r="C452" s="138"/>
      <c r="G452" s="3"/>
      <c r="I452" s="8">
        <v>36.599999999999575</v>
      </c>
      <c r="M452" s="3"/>
    </row>
    <row r="453" spans="1:13" ht="12.5" x14ac:dyDescent="0.25">
      <c r="A453" s="4">
        <v>225000</v>
      </c>
      <c r="B453" s="137">
        <f t="shared" si="9"/>
        <v>39.614399999999542</v>
      </c>
      <c r="C453" s="138"/>
      <c r="G453" s="3"/>
      <c r="I453" s="8">
        <v>36.679999999999573</v>
      </c>
      <c r="M453" s="3"/>
    </row>
    <row r="454" spans="1:13" ht="12.5" x14ac:dyDescent="0.25">
      <c r="A454" s="4">
        <v>225500</v>
      </c>
      <c r="B454" s="137">
        <f t="shared" si="9"/>
        <v>39.700799999999539</v>
      </c>
      <c r="C454" s="138"/>
      <c r="G454" s="3"/>
      <c r="I454" s="8">
        <v>36.759999999999572</v>
      </c>
      <c r="M454" s="3"/>
    </row>
    <row r="455" spans="1:13" ht="12.5" x14ac:dyDescent="0.25">
      <c r="A455" s="4">
        <v>226000</v>
      </c>
      <c r="B455" s="137">
        <f t="shared" si="9"/>
        <v>39.787199999999537</v>
      </c>
      <c r="C455" s="138"/>
      <c r="G455" s="3"/>
      <c r="I455" s="8">
        <v>36.83999999999957</v>
      </c>
      <c r="M455" s="3"/>
    </row>
    <row r="456" spans="1:13" ht="12.5" x14ac:dyDescent="0.25">
      <c r="A456" s="4">
        <v>226500</v>
      </c>
      <c r="B456" s="137">
        <f t="shared" si="9"/>
        <v>39.873599999999534</v>
      </c>
      <c r="C456" s="138"/>
      <c r="G456" s="3"/>
      <c r="I456" s="8">
        <v>36.919999999999568</v>
      </c>
      <c r="M456" s="3"/>
    </row>
    <row r="457" spans="1:13" ht="12.5" x14ac:dyDescent="0.25">
      <c r="A457" s="4">
        <v>227000</v>
      </c>
      <c r="B457" s="137">
        <f t="shared" si="9"/>
        <v>39.959999999999532</v>
      </c>
      <c r="C457" s="138"/>
      <c r="G457" s="3"/>
      <c r="I457" s="8">
        <v>36.999999999999567</v>
      </c>
      <c r="M457" s="3"/>
    </row>
    <row r="458" spans="1:13" ht="12.5" x14ac:dyDescent="0.25">
      <c r="A458" s="4">
        <v>227500</v>
      </c>
      <c r="B458" s="137">
        <f t="shared" si="9"/>
        <v>40.046399999999529</v>
      </c>
      <c r="C458" s="138"/>
      <c r="G458" s="3"/>
      <c r="I458" s="8">
        <v>37.079999999999565</v>
      </c>
      <c r="M458" s="3"/>
    </row>
    <row r="459" spans="1:13" ht="12.5" x14ac:dyDescent="0.25">
      <c r="A459" s="4">
        <v>228000</v>
      </c>
      <c r="B459" s="137">
        <f t="shared" si="9"/>
        <v>40.132799999999534</v>
      </c>
      <c r="C459" s="138"/>
      <c r="G459" s="3"/>
      <c r="I459" s="8">
        <v>37.159999999999563</v>
      </c>
      <c r="M459" s="3"/>
    </row>
    <row r="460" spans="1:13" ht="12.5" x14ac:dyDescent="0.25">
      <c r="A460" s="4">
        <v>228500</v>
      </c>
      <c r="B460" s="137">
        <f t="shared" si="9"/>
        <v>40.219199999999532</v>
      </c>
      <c r="C460" s="138"/>
      <c r="G460" s="3"/>
      <c r="I460" s="8">
        <v>37.239999999999561</v>
      </c>
      <c r="M460" s="3"/>
    </row>
    <row r="461" spans="1:13" ht="12.5" x14ac:dyDescent="0.25">
      <c r="A461" s="4">
        <v>229000</v>
      </c>
      <c r="B461" s="137">
        <f t="shared" si="9"/>
        <v>40.305599999999529</v>
      </c>
      <c r="C461" s="138"/>
      <c r="G461" s="3"/>
      <c r="I461" s="8">
        <v>37.31999999999956</v>
      </c>
      <c r="M461" s="3"/>
    </row>
    <row r="462" spans="1:13" ht="12.5" x14ac:dyDescent="0.25">
      <c r="A462" s="4">
        <v>229500</v>
      </c>
      <c r="B462" s="137">
        <f t="shared" si="9"/>
        <v>40.391999999999527</v>
      </c>
      <c r="C462" s="138"/>
      <c r="G462" s="3"/>
      <c r="I462" s="8">
        <v>37.399999999999558</v>
      </c>
      <c r="M462" s="3"/>
    </row>
    <row r="463" spans="1:13" ht="12.5" x14ac:dyDescent="0.25">
      <c r="A463" s="4">
        <v>230000</v>
      </c>
      <c r="B463" s="137">
        <f t="shared" si="9"/>
        <v>40.478399999999525</v>
      </c>
      <c r="C463" s="138"/>
      <c r="G463" s="3"/>
      <c r="I463" s="8">
        <v>37.479999999999556</v>
      </c>
      <c r="M463" s="3"/>
    </row>
    <row r="464" spans="1:13" ht="12.5" x14ac:dyDescent="0.25">
      <c r="A464" s="4">
        <v>230500</v>
      </c>
      <c r="B464" s="137">
        <f t="shared" ref="B464:B527" si="10">+I464*1.08</f>
        <v>40.564799999999522</v>
      </c>
      <c r="C464" s="138"/>
      <c r="G464" s="3"/>
      <c r="I464" s="8">
        <v>37.559999999999555</v>
      </c>
      <c r="M464" s="3"/>
    </row>
    <row r="465" spans="1:13" ht="12.5" x14ac:dyDescent="0.25">
      <c r="A465" s="4">
        <v>231000</v>
      </c>
      <c r="B465" s="137">
        <f t="shared" si="10"/>
        <v>40.65119999999952</v>
      </c>
      <c r="C465" s="138"/>
      <c r="G465" s="3"/>
      <c r="I465" s="8">
        <v>37.639999999999553</v>
      </c>
      <c r="M465" s="3"/>
    </row>
    <row r="466" spans="1:13" ht="12.5" x14ac:dyDescent="0.25">
      <c r="A466" s="4">
        <v>231500</v>
      </c>
      <c r="B466" s="137">
        <f t="shared" si="10"/>
        <v>40.737599999999517</v>
      </c>
      <c r="C466" s="138"/>
      <c r="G466" s="3"/>
      <c r="I466" s="8">
        <v>37.719999999999551</v>
      </c>
      <c r="M466" s="3"/>
    </row>
    <row r="467" spans="1:13" ht="12.5" x14ac:dyDescent="0.25">
      <c r="A467" s="4">
        <v>232000</v>
      </c>
      <c r="B467" s="137">
        <f t="shared" si="10"/>
        <v>40.823999999999515</v>
      </c>
      <c r="C467" s="138"/>
      <c r="G467" s="3"/>
      <c r="I467" s="8">
        <v>37.79999999999955</v>
      </c>
      <c r="M467" s="3"/>
    </row>
    <row r="468" spans="1:13" ht="12.5" x14ac:dyDescent="0.25">
      <c r="A468" s="4">
        <v>232500</v>
      </c>
      <c r="B468" s="137">
        <f t="shared" si="10"/>
        <v>40.910399999999512</v>
      </c>
      <c r="C468" s="138"/>
      <c r="G468" s="3"/>
      <c r="I468" s="8">
        <v>37.879999999999548</v>
      </c>
      <c r="M468" s="3"/>
    </row>
    <row r="469" spans="1:13" ht="12.5" x14ac:dyDescent="0.25">
      <c r="A469" s="4">
        <v>233000</v>
      </c>
      <c r="B469" s="137">
        <f t="shared" si="10"/>
        <v>40.99679999999951</v>
      </c>
      <c r="C469" s="138"/>
      <c r="G469" s="3"/>
      <c r="I469" s="8">
        <v>37.959999999999546</v>
      </c>
      <c r="M469" s="3"/>
    </row>
    <row r="470" spans="1:13" ht="12.5" x14ac:dyDescent="0.25">
      <c r="A470" s="4">
        <v>233500</v>
      </c>
      <c r="B470" s="137">
        <f t="shared" si="10"/>
        <v>41.083199999999508</v>
      </c>
      <c r="C470" s="138"/>
      <c r="G470" s="3"/>
      <c r="I470" s="8">
        <v>38.039999999999544</v>
      </c>
      <c r="M470" s="3"/>
    </row>
    <row r="471" spans="1:13" ht="12.5" x14ac:dyDescent="0.25">
      <c r="A471" s="4">
        <v>234000</v>
      </c>
      <c r="B471" s="137">
        <f t="shared" si="10"/>
        <v>41.169599999999512</v>
      </c>
      <c r="C471" s="138"/>
      <c r="G471" s="3"/>
      <c r="I471" s="8">
        <v>38.119999999999543</v>
      </c>
      <c r="M471" s="3"/>
    </row>
    <row r="472" spans="1:13" ht="12.5" x14ac:dyDescent="0.25">
      <c r="A472" s="4">
        <v>234500</v>
      </c>
      <c r="B472" s="137">
        <f t="shared" si="10"/>
        <v>41.25599999999951</v>
      </c>
      <c r="C472" s="138"/>
      <c r="G472" s="3"/>
      <c r="I472" s="8">
        <v>38.199999999999541</v>
      </c>
      <c r="M472" s="3"/>
    </row>
    <row r="473" spans="1:13" ht="12.5" x14ac:dyDescent="0.25">
      <c r="A473" s="4">
        <v>235000</v>
      </c>
      <c r="B473" s="137">
        <f t="shared" si="10"/>
        <v>41.342399999999508</v>
      </c>
      <c r="C473" s="138"/>
      <c r="G473" s="3"/>
      <c r="I473" s="8">
        <v>38.279999999999539</v>
      </c>
      <c r="M473" s="3"/>
    </row>
    <row r="474" spans="1:13" ht="12.5" x14ac:dyDescent="0.25">
      <c r="A474" s="4">
        <v>235500</v>
      </c>
      <c r="B474" s="137">
        <f t="shared" si="10"/>
        <v>41.428799999999505</v>
      </c>
      <c r="C474" s="138"/>
      <c r="G474" s="3"/>
      <c r="I474" s="8">
        <v>38.359999999999538</v>
      </c>
      <c r="M474" s="3"/>
    </row>
    <row r="475" spans="1:13" ht="12.5" x14ac:dyDescent="0.25">
      <c r="A475" s="4">
        <v>236000</v>
      </c>
      <c r="B475" s="137">
        <f t="shared" si="10"/>
        <v>41.515199999999503</v>
      </c>
      <c r="C475" s="138"/>
      <c r="G475" s="3"/>
      <c r="I475" s="8">
        <v>38.439999999999536</v>
      </c>
      <c r="M475" s="3"/>
    </row>
    <row r="476" spans="1:13" ht="12.5" x14ac:dyDescent="0.25">
      <c r="A476" s="4">
        <v>236500</v>
      </c>
      <c r="B476" s="137">
        <f t="shared" si="10"/>
        <v>41.6015999999995</v>
      </c>
      <c r="C476" s="138"/>
      <c r="G476" s="3"/>
      <c r="I476" s="8">
        <v>38.519999999999534</v>
      </c>
      <c r="M476" s="3"/>
    </row>
    <row r="477" spans="1:13" ht="12.5" x14ac:dyDescent="0.25">
      <c r="A477" s="4">
        <v>237000</v>
      </c>
      <c r="B477" s="137">
        <f t="shared" si="10"/>
        <v>41.687999999999498</v>
      </c>
      <c r="C477" s="138"/>
      <c r="G477" s="3"/>
      <c r="I477" s="8">
        <v>38.599999999999532</v>
      </c>
      <c r="M477" s="3"/>
    </row>
    <row r="478" spans="1:13" ht="12.5" x14ac:dyDescent="0.25">
      <c r="A478" s="4">
        <v>237500</v>
      </c>
      <c r="B478" s="137">
        <f t="shared" si="10"/>
        <v>41.774399999999495</v>
      </c>
      <c r="C478" s="138"/>
      <c r="G478" s="3"/>
      <c r="I478" s="8">
        <v>38.679999999999531</v>
      </c>
      <c r="M478" s="3"/>
    </row>
    <row r="479" spans="1:13" ht="12.5" x14ac:dyDescent="0.25">
      <c r="A479" s="4">
        <v>238000</v>
      </c>
      <c r="B479" s="137">
        <f t="shared" si="10"/>
        <v>41.860799999999493</v>
      </c>
      <c r="C479" s="138"/>
      <c r="G479" s="3"/>
      <c r="I479" s="8">
        <v>38.759999999999529</v>
      </c>
      <c r="M479" s="3"/>
    </row>
    <row r="480" spans="1:13" ht="12.5" x14ac:dyDescent="0.25">
      <c r="A480" s="4">
        <v>238500</v>
      </c>
      <c r="B480" s="137">
        <f t="shared" si="10"/>
        <v>41.947199999999491</v>
      </c>
      <c r="C480" s="138"/>
      <c r="G480" s="3"/>
      <c r="I480" s="8">
        <v>38.839999999999527</v>
      </c>
      <c r="M480" s="3"/>
    </row>
    <row r="481" spans="1:13" ht="12.5" x14ac:dyDescent="0.25">
      <c r="A481" s="4">
        <v>239000</v>
      </c>
      <c r="B481" s="137">
        <f t="shared" si="10"/>
        <v>42.033599999999488</v>
      </c>
      <c r="C481" s="138"/>
      <c r="G481" s="3"/>
      <c r="I481" s="8">
        <v>38.919999999999526</v>
      </c>
      <c r="M481" s="3"/>
    </row>
    <row r="482" spans="1:13" ht="12.5" x14ac:dyDescent="0.25">
      <c r="A482" s="4">
        <v>239500</v>
      </c>
      <c r="B482" s="137">
        <f t="shared" si="10"/>
        <v>42.119999999999486</v>
      </c>
      <c r="C482" s="138"/>
      <c r="G482" s="3"/>
      <c r="I482" s="8">
        <v>38.999999999999524</v>
      </c>
      <c r="M482" s="3"/>
    </row>
    <row r="483" spans="1:13" ht="12.5" x14ac:dyDescent="0.25">
      <c r="A483" s="4">
        <v>240000</v>
      </c>
      <c r="B483" s="137">
        <f t="shared" si="10"/>
        <v>42.206399999999483</v>
      </c>
      <c r="C483" s="138"/>
      <c r="G483" s="3"/>
      <c r="I483" s="8">
        <v>39.079999999999522</v>
      </c>
      <c r="M483" s="3"/>
    </row>
    <row r="484" spans="1:13" ht="12.5" x14ac:dyDescent="0.25">
      <c r="A484" s="4">
        <v>240500</v>
      </c>
      <c r="B484" s="137">
        <f t="shared" si="10"/>
        <v>42.292799999999488</v>
      </c>
      <c r="C484" s="138"/>
      <c r="G484" s="3"/>
      <c r="I484" s="8">
        <v>39.159999999999521</v>
      </c>
      <c r="M484" s="3"/>
    </row>
    <row r="485" spans="1:13" ht="12.5" x14ac:dyDescent="0.25">
      <c r="A485" s="4">
        <v>241000</v>
      </c>
      <c r="B485" s="137">
        <f t="shared" si="10"/>
        <v>42.379199999999486</v>
      </c>
      <c r="C485" s="138"/>
      <c r="G485" s="3"/>
      <c r="I485" s="8">
        <v>39.239999999999519</v>
      </c>
      <c r="M485" s="3"/>
    </row>
    <row r="486" spans="1:13" ht="12.5" x14ac:dyDescent="0.25">
      <c r="A486" s="4">
        <v>241500</v>
      </c>
      <c r="B486" s="137">
        <f t="shared" si="10"/>
        <v>42.465599999999483</v>
      </c>
      <c r="C486" s="138"/>
      <c r="G486" s="3"/>
      <c r="I486" s="8">
        <v>39.319999999999517</v>
      </c>
      <c r="M486" s="3"/>
    </row>
    <row r="487" spans="1:13" ht="12.5" x14ac:dyDescent="0.25">
      <c r="A487" s="4">
        <v>242000</v>
      </c>
      <c r="B487" s="137">
        <f t="shared" si="10"/>
        <v>42.551999999999481</v>
      </c>
      <c r="C487" s="138"/>
      <c r="G487" s="3"/>
      <c r="I487" s="8">
        <v>39.399999999999515</v>
      </c>
      <c r="M487" s="3"/>
    </row>
    <row r="488" spans="1:13" ht="12.5" x14ac:dyDescent="0.25">
      <c r="A488" s="4">
        <v>242500</v>
      </c>
      <c r="B488" s="137">
        <f t="shared" si="10"/>
        <v>42.638399999999478</v>
      </c>
      <c r="C488" s="138"/>
      <c r="G488" s="3"/>
      <c r="I488" s="8">
        <v>39.479999999999514</v>
      </c>
      <c r="M488" s="3"/>
    </row>
    <row r="489" spans="1:13" ht="12.5" x14ac:dyDescent="0.25">
      <c r="A489" s="4">
        <v>243000</v>
      </c>
      <c r="B489" s="137">
        <f t="shared" si="10"/>
        <v>42.724799999999476</v>
      </c>
      <c r="C489" s="138"/>
      <c r="G489" s="3"/>
      <c r="I489" s="8">
        <v>39.559999999999512</v>
      </c>
      <c r="M489" s="3"/>
    </row>
    <row r="490" spans="1:13" ht="12.5" x14ac:dyDescent="0.25">
      <c r="A490" s="4">
        <v>243500</v>
      </c>
      <c r="B490" s="137">
        <f t="shared" si="10"/>
        <v>42.811199999999474</v>
      </c>
      <c r="C490" s="138"/>
      <c r="G490" s="3"/>
      <c r="I490" s="8">
        <v>39.63999999999951</v>
      </c>
      <c r="M490" s="3"/>
    </row>
    <row r="491" spans="1:13" ht="12.5" x14ac:dyDescent="0.25">
      <c r="A491" s="4">
        <v>244000</v>
      </c>
      <c r="B491" s="137">
        <f t="shared" si="10"/>
        <v>42.897599999999471</v>
      </c>
      <c r="C491" s="138"/>
      <c r="G491" s="3"/>
      <c r="I491" s="8">
        <v>39.719999999999509</v>
      </c>
      <c r="M491" s="3"/>
    </row>
    <row r="492" spans="1:13" ht="12.5" x14ac:dyDescent="0.25">
      <c r="A492" s="4">
        <v>244500</v>
      </c>
      <c r="B492" s="137">
        <f t="shared" si="10"/>
        <v>42.983999999999469</v>
      </c>
      <c r="C492" s="138"/>
      <c r="G492" s="3"/>
      <c r="I492" s="8">
        <v>39.799999999999507</v>
      </c>
      <c r="M492" s="3"/>
    </row>
    <row r="493" spans="1:13" ht="12.5" x14ac:dyDescent="0.25">
      <c r="A493" s="4">
        <v>245000</v>
      </c>
      <c r="B493" s="137">
        <f t="shared" si="10"/>
        <v>43.070399999999466</v>
      </c>
      <c r="C493" s="138"/>
      <c r="G493" s="3"/>
      <c r="I493" s="8">
        <v>39.879999999999505</v>
      </c>
      <c r="M493" s="3"/>
    </row>
    <row r="494" spans="1:13" ht="12.5" x14ac:dyDescent="0.25">
      <c r="A494" s="4">
        <v>245500</v>
      </c>
      <c r="B494" s="137">
        <f t="shared" si="10"/>
        <v>43.156799999999464</v>
      </c>
      <c r="C494" s="138"/>
      <c r="G494" s="3"/>
      <c r="I494" s="8">
        <v>39.959999999999503</v>
      </c>
      <c r="M494" s="3"/>
    </row>
    <row r="495" spans="1:13" ht="12.5" x14ac:dyDescent="0.25">
      <c r="A495" s="4">
        <v>246000</v>
      </c>
      <c r="B495" s="137">
        <f t="shared" si="10"/>
        <v>43.243199999999462</v>
      </c>
      <c r="C495" s="138"/>
      <c r="G495" s="3"/>
      <c r="I495" s="8">
        <v>40.039999999999502</v>
      </c>
      <c r="M495" s="3"/>
    </row>
    <row r="496" spans="1:13" ht="12.5" x14ac:dyDescent="0.25">
      <c r="A496" s="4">
        <v>246500</v>
      </c>
      <c r="B496" s="137">
        <f t="shared" si="10"/>
        <v>43.329599999999466</v>
      </c>
      <c r="C496" s="138"/>
      <c r="G496" s="3"/>
      <c r="I496" s="8">
        <v>40.1199999999995</v>
      </c>
      <c r="M496" s="3"/>
    </row>
    <row r="497" spans="1:13" ht="12.5" x14ac:dyDescent="0.25">
      <c r="A497" s="4">
        <v>247000</v>
      </c>
      <c r="B497" s="137">
        <f t="shared" si="10"/>
        <v>43.415999999999464</v>
      </c>
      <c r="C497" s="138"/>
      <c r="G497" s="3"/>
      <c r="I497" s="8">
        <v>40.199999999999498</v>
      </c>
      <c r="M497" s="3"/>
    </row>
    <row r="498" spans="1:13" ht="12.5" x14ac:dyDescent="0.25">
      <c r="A498" s="4">
        <v>247500</v>
      </c>
      <c r="B498" s="137">
        <f t="shared" si="10"/>
        <v>43.502399999999461</v>
      </c>
      <c r="C498" s="138"/>
      <c r="G498" s="3"/>
      <c r="I498" s="8">
        <v>40.279999999999497</v>
      </c>
      <c r="M498" s="3"/>
    </row>
    <row r="499" spans="1:13" ht="12.5" x14ac:dyDescent="0.25">
      <c r="A499" s="4">
        <v>248000</v>
      </c>
      <c r="B499" s="137">
        <f t="shared" si="10"/>
        <v>43.588799999999459</v>
      </c>
      <c r="C499" s="138"/>
      <c r="G499" s="3"/>
      <c r="I499" s="8">
        <v>40.359999999999495</v>
      </c>
      <c r="M499" s="3"/>
    </row>
    <row r="500" spans="1:13" ht="12.5" x14ac:dyDescent="0.25">
      <c r="A500" s="4">
        <v>248500</v>
      </c>
      <c r="B500" s="137">
        <f t="shared" si="10"/>
        <v>43.675199999999457</v>
      </c>
      <c r="C500" s="138"/>
      <c r="G500" s="3"/>
      <c r="I500" s="8">
        <v>40.439999999999493</v>
      </c>
      <c r="M500" s="3"/>
    </row>
    <row r="501" spans="1:13" ht="12.5" x14ac:dyDescent="0.25">
      <c r="A501" s="4">
        <v>249000</v>
      </c>
      <c r="B501" s="137">
        <f t="shared" si="10"/>
        <v>43.761599999999454</v>
      </c>
      <c r="C501" s="138"/>
      <c r="G501" s="3"/>
      <c r="I501" s="8">
        <v>40.519999999999492</v>
      </c>
      <c r="M501" s="3"/>
    </row>
    <row r="502" spans="1:13" ht="12.5" x14ac:dyDescent="0.25">
      <c r="A502" s="4">
        <v>249500</v>
      </c>
      <c r="B502" s="137">
        <f t="shared" si="10"/>
        <v>43.847999999999452</v>
      </c>
      <c r="C502" s="138"/>
      <c r="G502" s="3"/>
      <c r="I502" s="8">
        <v>40.59999999999949</v>
      </c>
      <c r="M502" s="3"/>
    </row>
    <row r="503" spans="1:13" ht="12.5" x14ac:dyDescent="0.25">
      <c r="A503" s="4">
        <v>250000</v>
      </c>
      <c r="B503" s="137">
        <f t="shared" si="10"/>
        <v>43.934399999999449</v>
      </c>
      <c r="C503" s="138"/>
      <c r="G503" s="3"/>
      <c r="I503" s="8">
        <v>40.679999999999488</v>
      </c>
      <c r="M503" s="3"/>
    </row>
    <row r="504" spans="1:13" ht="12.5" x14ac:dyDescent="0.25">
      <c r="A504" s="4">
        <v>250500</v>
      </c>
      <c r="B504" s="137">
        <f t="shared" si="10"/>
        <v>44.020799999999447</v>
      </c>
      <c r="C504" s="138"/>
      <c r="G504" s="3"/>
      <c r="I504" s="8">
        <v>40.759999999999486</v>
      </c>
      <c r="M504" s="3"/>
    </row>
    <row r="505" spans="1:13" ht="12.5" x14ac:dyDescent="0.25">
      <c r="A505" s="4">
        <v>251000</v>
      </c>
      <c r="B505" s="137">
        <f t="shared" si="10"/>
        <v>44.107199999999445</v>
      </c>
      <c r="C505" s="138"/>
      <c r="G505" s="3"/>
      <c r="I505" s="8">
        <v>40.839999999999485</v>
      </c>
      <c r="M505" s="3"/>
    </row>
    <row r="506" spans="1:13" ht="12.5" x14ac:dyDescent="0.25">
      <c r="A506" s="4">
        <v>251500</v>
      </c>
      <c r="B506" s="137">
        <f t="shared" si="10"/>
        <v>44.193599999999442</v>
      </c>
      <c r="C506" s="138"/>
      <c r="G506" s="3"/>
      <c r="I506" s="8">
        <v>40.919999999999483</v>
      </c>
      <c r="M506" s="3"/>
    </row>
    <row r="507" spans="1:13" ht="12.5" x14ac:dyDescent="0.25">
      <c r="A507" s="4">
        <v>252000</v>
      </c>
      <c r="B507" s="137">
        <f t="shared" si="10"/>
        <v>44.27999999999944</v>
      </c>
      <c r="C507" s="138"/>
      <c r="G507" s="3"/>
      <c r="I507" s="8">
        <v>40.999999999999481</v>
      </c>
      <c r="M507" s="3"/>
    </row>
    <row r="508" spans="1:13" ht="12.5" x14ac:dyDescent="0.25">
      <c r="A508" s="4">
        <v>252500</v>
      </c>
      <c r="B508" s="137">
        <f t="shared" si="10"/>
        <v>44.366399999999437</v>
      </c>
      <c r="C508" s="138"/>
      <c r="G508" s="3"/>
      <c r="I508" s="8">
        <v>41.07999999999948</v>
      </c>
      <c r="M508" s="3"/>
    </row>
    <row r="509" spans="1:13" ht="12.5" x14ac:dyDescent="0.25">
      <c r="A509" s="4">
        <v>253000</v>
      </c>
      <c r="B509" s="137">
        <f t="shared" si="10"/>
        <v>44.452799999999442</v>
      </c>
      <c r="C509" s="138"/>
      <c r="G509" s="3"/>
      <c r="I509" s="8">
        <v>41.159999999999478</v>
      </c>
      <c r="M509" s="3"/>
    </row>
    <row r="510" spans="1:13" ht="12.5" x14ac:dyDescent="0.25">
      <c r="A510" s="4">
        <v>253500</v>
      </c>
      <c r="B510" s="137">
        <f t="shared" si="10"/>
        <v>44.53919999999944</v>
      </c>
      <c r="C510" s="138"/>
      <c r="G510" s="3"/>
      <c r="I510" s="8">
        <v>41.239999999999476</v>
      </c>
      <c r="M510" s="3"/>
    </row>
    <row r="511" spans="1:13" ht="12.5" x14ac:dyDescent="0.25">
      <c r="A511" s="4">
        <v>254000</v>
      </c>
      <c r="B511" s="137">
        <f t="shared" si="10"/>
        <v>44.625599999999437</v>
      </c>
      <c r="C511" s="138"/>
      <c r="G511" s="3"/>
      <c r="I511" s="8">
        <v>41.319999999999474</v>
      </c>
      <c r="M511" s="3"/>
    </row>
    <row r="512" spans="1:13" ht="12.5" x14ac:dyDescent="0.25">
      <c r="A512" s="4">
        <v>254500</v>
      </c>
      <c r="B512" s="137">
        <f t="shared" si="10"/>
        <v>44.711999999999435</v>
      </c>
      <c r="C512" s="138"/>
      <c r="G512" s="3"/>
      <c r="I512" s="8">
        <v>41.399999999999473</v>
      </c>
      <c r="M512" s="3"/>
    </row>
    <row r="513" spans="1:13" ht="12.5" x14ac:dyDescent="0.25">
      <c r="A513" s="4">
        <v>255000</v>
      </c>
      <c r="B513" s="137">
        <f t="shared" si="10"/>
        <v>44.798399999999432</v>
      </c>
      <c r="C513" s="138"/>
      <c r="G513" s="3"/>
      <c r="I513" s="8">
        <v>41.479999999999471</v>
      </c>
      <c r="M513" s="3"/>
    </row>
    <row r="514" spans="1:13" ht="12.5" x14ac:dyDescent="0.25">
      <c r="A514" s="4">
        <v>255500</v>
      </c>
      <c r="B514" s="137">
        <f t="shared" si="10"/>
        <v>44.88479999999943</v>
      </c>
      <c r="C514" s="138"/>
      <c r="G514" s="3"/>
      <c r="I514" s="8">
        <v>41.559999999999469</v>
      </c>
      <c r="M514" s="3"/>
    </row>
    <row r="515" spans="1:13" ht="12.5" x14ac:dyDescent="0.25">
      <c r="A515" s="4">
        <v>256000</v>
      </c>
      <c r="B515" s="137">
        <f t="shared" si="10"/>
        <v>44.971199999999428</v>
      </c>
      <c r="C515" s="138"/>
      <c r="G515" s="3"/>
      <c r="I515" s="8">
        <v>41.639999999999468</v>
      </c>
      <c r="M515" s="3"/>
    </row>
    <row r="516" spans="1:13" ht="12.5" x14ac:dyDescent="0.25">
      <c r="A516" s="4">
        <v>256500</v>
      </c>
      <c r="B516" s="137">
        <f t="shared" si="10"/>
        <v>45.057599999999425</v>
      </c>
      <c r="C516" s="138"/>
      <c r="G516" s="3"/>
      <c r="I516" s="8">
        <v>41.719999999999466</v>
      </c>
      <c r="M516" s="3"/>
    </row>
    <row r="517" spans="1:13" ht="12.5" x14ac:dyDescent="0.25">
      <c r="A517" s="4">
        <v>257000</v>
      </c>
      <c r="B517" s="137">
        <f t="shared" si="10"/>
        <v>45.143999999999423</v>
      </c>
      <c r="C517" s="138"/>
      <c r="G517" s="3"/>
      <c r="I517" s="8">
        <v>41.799999999999464</v>
      </c>
      <c r="M517" s="3"/>
    </row>
    <row r="518" spans="1:13" ht="12.5" x14ac:dyDescent="0.25">
      <c r="A518" s="4">
        <v>257500</v>
      </c>
      <c r="B518" s="137">
        <f t="shared" si="10"/>
        <v>45.23039999999942</v>
      </c>
      <c r="C518" s="138"/>
      <c r="G518" s="3"/>
      <c r="I518" s="8">
        <v>41.879999999999463</v>
      </c>
      <c r="M518" s="3"/>
    </row>
    <row r="519" spans="1:13" ht="12.5" x14ac:dyDescent="0.25">
      <c r="A519" s="4">
        <v>258000</v>
      </c>
      <c r="B519" s="137">
        <f t="shared" si="10"/>
        <v>45.316799999999418</v>
      </c>
      <c r="C519" s="138"/>
      <c r="G519" s="3"/>
      <c r="I519" s="8">
        <v>41.959999999999461</v>
      </c>
      <c r="M519" s="3"/>
    </row>
    <row r="520" spans="1:13" ht="12.5" x14ac:dyDescent="0.25">
      <c r="A520" s="4">
        <v>258500</v>
      </c>
      <c r="B520" s="137">
        <f t="shared" si="10"/>
        <v>45.403199999999416</v>
      </c>
      <c r="C520" s="138"/>
      <c r="G520" s="3"/>
      <c r="I520" s="8">
        <v>42.039999999999459</v>
      </c>
      <c r="M520" s="3"/>
    </row>
    <row r="521" spans="1:13" ht="12.5" x14ac:dyDescent="0.25">
      <c r="A521" s="4">
        <v>259000</v>
      </c>
      <c r="B521" s="137">
        <f t="shared" si="10"/>
        <v>45.48959999999942</v>
      </c>
      <c r="C521" s="138"/>
      <c r="G521" s="3"/>
      <c r="I521" s="8">
        <v>42.119999999999457</v>
      </c>
      <c r="M521" s="3"/>
    </row>
    <row r="522" spans="1:13" ht="12.5" x14ac:dyDescent="0.25">
      <c r="A522" s="4">
        <v>259500</v>
      </c>
      <c r="B522" s="137">
        <f t="shared" si="10"/>
        <v>45.575999999999418</v>
      </c>
      <c r="C522" s="138"/>
      <c r="G522" s="3"/>
      <c r="I522" s="8">
        <v>42.199999999999456</v>
      </c>
      <c r="M522" s="3"/>
    </row>
    <row r="523" spans="1:13" ht="12.5" x14ac:dyDescent="0.25">
      <c r="A523" s="4">
        <v>260000</v>
      </c>
      <c r="B523" s="137">
        <f t="shared" si="10"/>
        <v>45.662399999999415</v>
      </c>
      <c r="C523" s="138"/>
      <c r="G523" s="3"/>
      <c r="I523" s="8">
        <v>42.279999999999454</v>
      </c>
      <c r="M523" s="3"/>
    </row>
    <row r="524" spans="1:13" ht="12.5" x14ac:dyDescent="0.25">
      <c r="A524" s="4">
        <v>260500</v>
      </c>
      <c r="B524" s="137">
        <f t="shared" si="10"/>
        <v>45.748799999999413</v>
      </c>
      <c r="C524" s="138"/>
      <c r="G524" s="3"/>
      <c r="I524" s="8">
        <v>42.359999999999452</v>
      </c>
      <c r="M524" s="3"/>
    </row>
    <row r="525" spans="1:13" ht="12.5" x14ac:dyDescent="0.25">
      <c r="A525" s="4">
        <v>261000</v>
      </c>
      <c r="B525" s="137">
        <f t="shared" si="10"/>
        <v>45.835199999999411</v>
      </c>
      <c r="C525" s="138"/>
      <c r="G525" s="3"/>
      <c r="I525" s="8">
        <v>42.439999999999451</v>
      </c>
      <c r="M525" s="3"/>
    </row>
    <row r="526" spans="1:13" ht="12.5" x14ac:dyDescent="0.25">
      <c r="A526" s="4">
        <v>261500</v>
      </c>
      <c r="B526" s="137">
        <f t="shared" si="10"/>
        <v>45.921599999999408</v>
      </c>
      <c r="C526" s="138"/>
      <c r="G526" s="3"/>
      <c r="I526" s="8">
        <v>42.519999999999449</v>
      </c>
      <c r="M526" s="3"/>
    </row>
    <row r="527" spans="1:13" ht="12.5" x14ac:dyDescent="0.25">
      <c r="A527" s="4">
        <v>262000</v>
      </c>
      <c r="B527" s="137">
        <f t="shared" si="10"/>
        <v>46.007999999999406</v>
      </c>
      <c r="C527" s="138"/>
      <c r="G527" s="3"/>
      <c r="I527" s="8">
        <v>42.599999999999447</v>
      </c>
      <c r="M527" s="3"/>
    </row>
    <row r="528" spans="1:13" ht="12.5" x14ac:dyDescent="0.25">
      <c r="A528" s="4">
        <v>262500</v>
      </c>
      <c r="B528" s="137">
        <f t="shared" ref="B528:B591" si="11">+I528*1.08</f>
        <v>46.094399999999403</v>
      </c>
      <c r="C528" s="138"/>
      <c r="G528" s="3"/>
      <c r="I528" s="8">
        <v>42.679999999999445</v>
      </c>
      <c r="M528" s="3"/>
    </row>
    <row r="529" spans="1:13" ht="12.5" x14ac:dyDescent="0.25">
      <c r="A529" s="4">
        <v>263000</v>
      </c>
      <c r="B529" s="137">
        <f t="shared" si="11"/>
        <v>46.180799999999401</v>
      </c>
      <c r="C529" s="138"/>
      <c r="G529" s="3"/>
      <c r="I529" s="8">
        <v>42.759999999999444</v>
      </c>
      <c r="M529" s="3"/>
    </row>
    <row r="530" spans="1:13" ht="12.5" x14ac:dyDescent="0.25">
      <c r="A530" s="4">
        <v>263500</v>
      </c>
      <c r="B530" s="137">
        <f t="shared" si="11"/>
        <v>46.267199999999399</v>
      </c>
      <c r="C530" s="138"/>
      <c r="G530" s="3"/>
      <c r="I530" s="8">
        <v>42.839999999999442</v>
      </c>
      <c r="M530" s="3"/>
    </row>
    <row r="531" spans="1:13" ht="12.5" x14ac:dyDescent="0.25">
      <c r="A531" s="4">
        <v>264000</v>
      </c>
      <c r="B531" s="137">
        <f t="shared" si="11"/>
        <v>46.353599999999396</v>
      </c>
      <c r="C531" s="138"/>
      <c r="G531" s="3"/>
      <c r="I531" s="8">
        <v>42.91999999999944</v>
      </c>
      <c r="M531" s="3"/>
    </row>
    <row r="532" spans="1:13" ht="12.5" x14ac:dyDescent="0.25">
      <c r="A532" s="4">
        <v>264500</v>
      </c>
      <c r="B532" s="137">
        <f t="shared" si="11"/>
        <v>46.439999999999394</v>
      </c>
      <c r="C532" s="138"/>
      <c r="G532" s="3"/>
      <c r="I532" s="8">
        <v>42.999999999999439</v>
      </c>
      <c r="M532" s="3"/>
    </row>
    <row r="533" spans="1:13" ht="12.5" x14ac:dyDescent="0.25">
      <c r="A533" s="4">
        <v>265000</v>
      </c>
      <c r="B533" s="137">
        <f t="shared" si="11"/>
        <v>46.526399999999398</v>
      </c>
      <c r="C533" s="138"/>
      <c r="G533" s="3"/>
      <c r="I533" s="8">
        <v>43.079999999999437</v>
      </c>
      <c r="M533" s="3"/>
    </row>
    <row r="534" spans="1:13" ht="12.5" x14ac:dyDescent="0.25">
      <c r="A534" s="4">
        <v>265500</v>
      </c>
      <c r="B534" s="137">
        <f t="shared" si="11"/>
        <v>46.612799999999396</v>
      </c>
      <c r="C534" s="138"/>
      <c r="G534" s="3"/>
      <c r="I534" s="8">
        <v>43.159999999999435</v>
      </c>
      <c r="M534" s="3"/>
    </row>
    <row r="535" spans="1:13" ht="12.5" x14ac:dyDescent="0.25">
      <c r="A535" s="4">
        <v>266000</v>
      </c>
      <c r="B535" s="137">
        <f t="shared" si="11"/>
        <v>46.699199999999394</v>
      </c>
      <c r="C535" s="138"/>
      <c r="G535" s="3"/>
      <c r="I535" s="8">
        <v>43.239999999999434</v>
      </c>
      <c r="M535" s="3"/>
    </row>
    <row r="536" spans="1:13" ht="12.5" x14ac:dyDescent="0.25">
      <c r="A536" s="4">
        <v>266500</v>
      </c>
      <c r="B536" s="137">
        <f t="shared" si="11"/>
        <v>46.785599999999391</v>
      </c>
      <c r="C536" s="138"/>
      <c r="G536" s="3"/>
      <c r="I536" s="8">
        <v>43.319999999999432</v>
      </c>
      <c r="M536" s="3"/>
    </row>
    <row r="537" spans="1:13" ht="12.5" x14ac:dyDescent="0.25">
      <c r="A537" s="4">
        <v>267000</v>
      </c>
      <c r="B537" s="137">
        <f t="shared" si="11"/>
        <v>46.871999999999389</v>
      </c>
      <c r="C537" s="138"/>
      <c r="G537" s="3"/>
      <c r="I537" s="8">
        <v>43.39999999999943</v>
      </c>
      <c r="M537" s="3"/>
    </row>
    <row r="538" spans="1:13" ht="12.5" x14ac:dyDescent="0.25">
      <c r="A538" s="4">
        <v>267500</v>
      </c>
      <c r="B538" s="137">
        <f t="shared" si="11"/>
        <v>46.958399999999386</v>
      </c>
      <c r="C538" s="138"/>
      <c r="G538" s="3"/>
      <c r="I538" s="8">
        <v>43.479999999999428</v>
      </c>
      <c r="M538" s="3"/>
    </row>
    <row r="539" spans="1:13" ht="12.5" x14ac:dyDescent="0.25">
      <c r="A539" s="4">
        <v>268000</v>
      </c>
      <c r="B539" s="137">
        <f t="shared" si="11"/>
        <v>47.044799999999384</v>
      </c>
      <c r="C539" s="138"/>
      <c r="G539" s="3"/>
      <c r="I539" s="8">
        <v>43.559999999999427</v>
      </c>
      <c r="M539" s="3"/>
    </row>
    <row r="540" spans="1:13" ht="12.5" x14ac:dyDescent="0.25">
      <c r="A540" s="4">
        <v>268500</v>
      </c>
      <c r="B540" s="137">
        <f t="shared" si="11"/>
        <v>47.131199999999382</v>
      </c>
      <c r="C540" s="138"/>
      <c r="G540" s="3"/>
      <c r="I540" s="8">
        <v>43.639999999999425</v>
      </c>
      <c r="M540" s="3"/>
    </row>
    <row r="541" spans="1:13" ht="12.5" x14ac:dyDescent="0.25">
      <c r="A541" s="4">
        <v>269000</v>
      </c>
      <c r="B541" s="137">
        <f t="shared" si="11"/>
        <v>47.217599999999379</v>
      </c>
      <c r="C541" s="138"/>
      <c r="G541" s="3"/>
      <c r="I541" s="8">
        <v>43.719999999999423</v>
      </c>
      <c r="M541" s="3"/>
    </row>
    <row r="542" spans="1:13" ht="12.5" x14ac:dyDescent="0.25">
      <c r="A542" s="4">
        <v>269500</v>
      </c>
      <c r="B542" s="137">
        <f t="shared" si="11"/>
        <v>47.303999999999377</v>
      </c>
      <c r="C542" s="138"/>
      <c r="G542" s="3"/>
      <c r="I542" s="8">
        <v>43.799999999999422</v>
      </c>
      <c r="M542" s="3"/>
    </row>
    <row r="543" spans="1:13" ht="12.5" x14ac:dyDescent="0.25">
      <c r="A543" s="4">
        <v>270000</v>
      </c>
      <c r="B543" s="137">
        <f t="shared" si="11"/>
        <v>47.390399999999374</v>
      </c>
      <c r="C543" s="138"/>
      <c r="G543" s="3"/>
      <c r="I543" s="8">
        <v>43.87999999999942</v>
      </c>
      <c r="M543" s="3"/>
    </row>
    <row r="544" spans="1:13" ht="12.5" x14ac:dyDescent="0.25">
      <c r="A544" s="4">
        <v>270500</v>
      </c>
      <c r="B544" s="137">
        <f t="shared" si="11"/>
        <v>47.476799999999372</v>
      </c>
      <c r="C544" s="138"/>
      <c r="G544" s="3"/>
      <c r="I544" s="8">
        <v>43.959999999999418</v>
      </c>
      <c r="M544" s="3"/>
    </row>
    <row r="545" spans="1:13" ht="12.5" x14ac:dyDescent="0.25">
      <c r="A545" s="4">
        <v>271000</v>
      </c>
      <c r="B545" s="137">
        <f t="shared" si="11"/>
        <v>47.56319999999937</v>
      </c>
      <c r="C545" s="138"/>
      <c r="G545" s="3"/>
      <c r="I545" s="8">
        <v>44.039999999999417</v>
      </c>
      <c r="M545" s="3"/>
    </row>
    <row r="546" spans="1:13" ht="12.5" x14ac:dyDescent="0.25">
      <c r="A546" s="4">
        <v>271500</v>
      </c>
      <c r="B546" s="137">
        <f t="shared" si="11"/>
        <v>47.649599999999374</v>
      </c>
      <c r="C546" s="138"/>
      <c r="G546" s="3"/>
      <c r="I546" s="8">
        <v>44.119999999999415</v>
      </c>
      <c r="M546" s="3"/>
    </row>
    <row r="547" spans="1:13" ht="12.5" x14ac:dyDescent="0.25">
      <c r="A547" s="4">
        <v>272000</v>
      </c>
      <c r="B547" s="137">
        <f t="shared" si="11"/>
        <v>47.735999999999372</v>
      </c>
      <c r="C547" s="138"/>
      <c r="G547" s="3"/>
      <c r="I547" s="8">
        <v>44.199999999999413</v>
      </c>
      <c r="M547" s="3"/>
    </row>
    <row r="548" spans="1:13" ht="12.5" x14ac:dyDescent="0.25">
      <c r="A548" s="4">
        <v>272500</v>
      </c>
      <c r="B548" s="137">
        <f t="shared" si="11"/>
        <v>47.822399999999369</v>
      </c>
      <c r="C548" s="138"/>
      <c r="G548" s="3"/>
      <c r="I548" s="8">
        <v>44.279999999999411</v>
      </c>
      <c r="M548" s="3"/>
    </row>
    <row r="549" spans="1:13" ht="12.5" x14ac:dyDescent="0.25">
      <c r="A549" s="4">
        <v>273000</v>
      </c>
      <c r="B549" s="137">
        <f t="shared" si="11"/>
        <v>47.908799999999367</v>
      </c>
      <c r="C549" s="138"/>
      <c r="G549" s="3"/>
      <c r="I549" s="8">
        <v>44.35999999999941</v>
      </c>
      <c r="M549" s="3"/>
    </row>
    <row r="550" spans="1:13" ht="12.5" x14ac:dyDescent="0.25">
      <c r="A550" s="4">
        <v>273500</v>
      </c>
      <c r="B550" s="137">
        <f t="shared" si="11"/>
        <v>47.995199999999365</v>
      </c>
      <c r="C550" s="138"/>
      <c r="G550" s="3"/>
      <c r="I550" s="8">
        <v>44.439999999999408</v>
      </c>
      <c r="M550" s="3"/>
    </row>
    <row r="551" spans="1:13" ht="12.5" x14ac:dyDescent="0.25">
      <c r="A551" s="4">
        <v>274000</v>
      </c>
      <c r="B551" s="137">
        <f t="shared" si="11"/>
        <v>48.081599999999362</v>
      </c>
      <c r="C551" s="138"/>
      <c r="G551" s="3"/>
      <c r="I551" s="8">
        <v>44.519999999999406</v>
      </c>
      <c r="M551" s="3"/>
    </row>
    <row r="552" spans="1:13" ht="12.5" x14ac:dyDescent="0.25">
      <c r="A552" s="4">
        <v>274500</v>
      </c>
      <c r="B552" s="137">
        <f t="shared" si="11"/>
        <v>48.16799999999936</v>
      </c>
      <c r="C552" s="138"/>
      <c r="G552" s="3"/>
      <c r="I552" s="8">
        <v>44.599999999999405</v>
      </c>
      <c r="M552" s="3"/>
    </row>
    <row r="553" spans="1:13" ht="12.5" x14ac:dyDescent="0.25">
      <c r="A553" s="4">
        <v>275000</v>
      </c>
      <c r="B553" s="137">
        <f t="shared" si="11"/>
        <v>48.254399999999357</v>
      </c>
      <c r="C553" s="138"/>
      <c r="G553" s="3"/>
      <c r="I553" s="8">
        <v>44.679999999999403</v>
      </c>
      <c r="M553" s="3"/>
    </row>
    <row r="554" spans="1:13" ht="12.5" x14ac:dyDescent="0.25">
      <c r="A554" s="4">
        <v>275500</v>
      </c>
      <c r="B554" s="137">
        <f t="shared" si="11"/>
        <v>48.340799999999355</v>
      </c>
      <c r="C554" s="138"/>
      <c r="G554" s="3"/>
      <c r="I554" s="8">
        <v>44.759999999999401</v>
      </c>
      <c r="M554" s="3"/>
    </row>
    <row r="555" spans="1:13" ht="12.5" x14ac:dyDescent="0.25">
      <c r="A555" s="4">
        <v>276000</v>
      </c>
      <c r="B555" s="137">
        <f t="shared" si="11"/>
        <v>48.427199999999353</v>
      </c>
      <c r="C555" s="138"/>
      <c r="G555" s="3"/>
      <c r="I555" s="8">
        <v>44.839999999999399</v>
      </c>
      <c r="M555" s="3"/>
    </row>
    <row r="556" spans="1:13" ht="12.5" x14ac:dyDescent="0.25">
      <c r="A556" s="4">
        <v>276500</v>
      </c>
      <c r="B556" s="137">
        <f t="shared" si="11"/>
        <v>48.51359999999935</v>
      </c>
      <c r="C556" s="138"/>
      <c r="G556" s="3"/>
      <c r="I556" s="8">
        <v>44.919999999999398</v>
      </c>
      <c r="M556" s="3"/>
    </row>
    <row r="557" spans="1:13" ht="12.5" x14ac:dyDescent="0.25">
      <c r="A557" s="4">
        <v>277000</v>
      </c>
      <c r="B557" s="137">
        <f t="shared" si="11"/>
        <v>48.599999999999348</v>
      </c>
      <c r="C557" s="138"/>
      <c r="G557" s="3"/>
      <c r="I557" s="8">
        <v>44.999999999999396</v>
      </c>
      <c r="M557" s="3"/>
    </row>
    <row r="558" spans="1:13" ht="12.5" x14ac:dyDescent="0.25">
      <c r="A558" s="4">
        <v>277500</v>
      </c>
      <c r="B558" s="137">
        <f t="shared" si="11"/>
        <v>48.686399999999352</v>
      </c>
      <c r="C558" s="138"/>
      <c r="G558" s="3"/>
      <c r="I558" s="8">
        <v>45.079999999999394</v>
      </c>
      <c r="M558" s="3"/>
    </row>
    <row r="559" spans="1:13" ht="12.5" x14ac:dyDescent="0.25">
      <c r="A559" s="4">
        <v>278000</v>
      </c>
      <c r="B559" s="137">
        <f t="shared" si="11"/>
        <v>48.77279999999935</v>
      </c>
      <c r="C559" s="138"/>
      <c r="G559" s="3"/>
      <c r="I559" s="8">
        <v>45.159999999999393</v>
      </c>
      <c r="M559" s="3"/>
    </row>
    <row r="560" spans="1:13" ht="12.5" x14ac:dyDescent="0.25">
      <c r="A560" s="4">
        <v>278500</v>
      </c>
      <c r="B560" s="137">
        <f t="shared" si="11"/>
        <v>48.859199999999348</v>
      </c>
      <c r="C560" s="138"/>
      <c r="G560" s="3"/>
      <c r="I560" s="8">
        <v>45.239999999999391</v>
      </c>
      <c r="M560" s="3"/>
    </row>
    <row r="561" spans="1:13" ht="12.5" x14ac:dyDescent="0.25">
      <c r="A561" s="4">
        <v>279000</v>
      </c>
      <c r="B561" s="137">
        <f t="shared" si="11"/>
        <v>48.945599999999345</v>
      </c>
      <c r="C561" s="138"/>
      <c r="G561" s="3"/>
      <c r="I561" s="8">
        <v>45.319999999999389</v>
      </c>
      <c r="M561" s="3"/>
    </row>
    <row r="562" spans="1:13" ht="12.5" x14ac:dyDescent="0.25">
      <c r="A562" s="4">
        <v>279500</v>
      </c>
      <c r="B562" s="137">
        <f t="shared" si="11"/>
        <v>49.031999999999343</v>
      </c>
      <c r="C562" s="138"/>
      <c r="G562" s="3"/>
      <c r="I562" s="8">
        <v>45.399999999999388</v>
      </c>
      <c r="M562" s="3"/>
    </row>
    <row r="563" spans="1:13" ht="12.5" x14ac:dyDescent="0.25">
      <c r="A563" s="4">
        <v>280000</v>
      </c>
      <c r="B563" s="137">
        <f t="shared" si="11"/>
        <v>49.11839999999934</v>
      </c>
      <c r="C563" s="138"/>
      <c r="G563" s="3"/>
      <c r="I563" s="8">
        <v>45.479999999999386</v>
      </c>
      <c r="M563" s="3"/>
    </row>
    <row r="564" spans="1:13" ht="12.5" x14ac:dyDescent="0.25">
      <c r="A564" s="4">
        <v>280500</v>
      </c>
      <c r="B564" s="137">
        <f t="shared" si="11"/>
        <v>49.204799999999338</v>
      </c>
      <c r="C564" s="138"/>
      <c r="G564" s="3"/>
      <c r="I564" s="8">
        <v>45.559999999999384</v>
      </c>
      <c r="M564" s="3"/>
    </row>
    <row r="565" spans="1:13" ht="12.5" x14ac:dyDescent="0.25">
      <c r="A565" s="4">
        <v>281000</v>
      </c>
      <c r="B565" s="137">
        <f t="shared" si="11"/>
        <v>49.291199999999336</v>
      </c>
      <c r="C565" s="138"/>
      <c r="G565" s="3"/>
      <c r="I565" s="8">
        <v>45.639999999999382</v>
      </c>
      <c r="M565" s="3"/>
    </row>
    <row r="566" spans="1:13" ht="12.5" x14ac:dyDescent="0.25">
      <c r="A566" s="4">
        <v>281500</v>
      </c>
      <c r="B566" s="137">
        <f t="shared" si="11"/>
        <v>49.377599999999333</v>
      </c>
      <c r="C566" s="138"/>
      <c r="G566" s="3"/>
      <c r="I566" s="8">
        <v>45.719999999999381</v>
      </c>
      <c r="M566" s="3"/>
    </row>
    <row r="567" spans="1:13" ht="12.5" x14ac:dyDescent="0.25">
      <c r="A567" s="4">
        <v>282000</v>
      </c>
      <c r="B567" s="137">
        <f t="shared" si="11"/>
        <v>49.463999999999331</v>
      </c>
      <c r="C567" s="138"/>
      <c r="G567" s="3"/>
      <c r="I567" s="8">
        <v>45.799999999999379</v>
      </c>
      <c r="M567" s="3"/>
    </row>
    <row r="568" spans="1:13" ht="12.5" x14ac:dyDescent="0.25">
      <c r="A568" s="4">
        <v>282500</v>
      </c>
      <c r="B568" s="137">
        <f t="shared" si="11"/>
        <v>49.550399999999328</v>
      </c>
      <c r="C568" s="138"/>
      <c r="G568" s="3"/>
      <c r="I568" s="8">
        <v>45.879999999999377</v>
      </c>
      <c r="M568" s="3"/>
    </row>
    <row r="569" spans="1:13" ht="12.5" x14ac:dyDescent="0.25">
      <c r="A569" s="4">
        <v>283000</v>
      </c>
      <c r="B569" s="137">
        <f t="shared" si="11"/>
        <v>49.636799999999326</v>
      </c>
      <c r="C569" s="138"/>
      <c r="G569" s="3"/>
      <c r="I569" s="8">
        <v>45.959999999999376</v>
      </c>
      <c r="M569" s="3"/>
    </row>
    <row r="570" spans="1:13" ht="12.5" x14ac:dyDescent="0.25">
      <c r="A570" s="4">
        <v>283500</v>
      </c>
      <c r="B570" s="137">
        <f t="shared" si="11"/>
        <v>49.723199999999331</v>
      </c>
      <c r="C570" s="138"/>
      <c r="G570" s="3"/>
      <c r="I570" s="8">
        <v>46.039999999999374</v>
      </c>
      <c r="M570" s="3"/>
    </row>
    <row r="571" spans="1:13" ht="12.5" x14ac:dyDescent="0.25">
      <c r="A571" s="4">
        <v>284000</v>
      </c>
      <c r="B571" s="137">
        <f t="shared" si="11"/>
        <v>49.809599999999328</v>
      </c>
      <c r="C571" s="138"/>
      <c r="G571" s="3"/>
      <c r="I571" s="8">
        <v>46.119999999999372</v>
      </c>
      <c r="M571" s="3"/>
    </row>
    <row r="572" spans="1:13" ht="12.5" x14ac:dyDescent="0.25">
      <c r="A572" s="4">
        <v>284500</v>
      </c>
      <c r="B572" s="137">
        <f t="shared" si="11"/>
        <v>49.895999999999326</v>
      </c>
      <c r="C572" s="138"/>
      <c r="G572" s="3"/>
      <c r="I572" s="8">
        <v>46.19999999999937</v>
      </c>
      <c r="M572" s="3"/>
    </row>
    <row r="573" spans="1:13" ht="12.5" x14ac:dyDescent="0.25">
      <c r="A573" s="4">
        <v>285000</v>
      </c>
      <c r="B573" s="137">
        <f t="shared" si="11"/>
        <v>49.982399999999323</v>
      </c>
      <c r="C573" s="138"/>
      <c r="G573" s="3"/>
      <c r="I573" s="8">
        <v>46.279999999999369</v>
      </c>
      <c r="M573" s="3"/>
    </row>
    <row r="574" spans="1:13" ht="12.5" x14ac:dyDescent="0.25">
      <c r="A574" s="4">
        <v>285500</v>
      </c>
      <c r="B574" s="137">
        <f t="shared" si="11"/>
        <v>50.068799999999321</v>
      </c>
      <c r="C574" s="138"/>
      <c r="G574" s="3"/>
      <c r="I574" s="8">
        <v>46.359999999999367</v>
      </c>
      <c r="M574" s="3"/>
    </row>
    <row r="575" spans="1:13" ht="12.5" x14ac:dyDescent="0.25">
      <c r="A575" s="4">
        <v>286000</v>
      </c>
      <c r="B575" s="137">
        <f t="shared" si="11"/>
        <v>50.155199999999319</v>
      </c>
      <c r="C575" s="138"/>
      <c r="G575" s="3"/>
      <c r="I575" s="8">
        <v>46.439999999999365</v>
      </c>
      <c r="M575" s="3"/>
    </row>
    <row r="576" spans="1:13" ht="12.5" x14ac:dyDescent="0.25">
      <c r="A576" s="4">
        <v>286500</v>
      </c>
      <c r="B576" s="137">
        <f t="shared" si="11"/>
        <v>50.241599999999316</v>
      </c>
      <c r="C576" s="138"/>
      <c r="G576" s="3"/>
      <c r="I576" s="8">
        <v>46.519999999999364</v>
      </c>
      <c r="M576" s="3"/>
    </row>
    <row r="577" spans="1:13" ht="12.5" x14ac:dyDescent="0.25">
      <c r="A577" s="4">
        <v>287000</v>
      </c>
      <c r="B577" s="137">
        <f t="shared" si="11"/>
        <v>50.327999999999314</v>
      </c>
      <c r="C577" s="138"/>
      <c r="G577" s="3"/>
      <c r="I577" s="8">
        <v>46.599999999999362</v>
      </c>
      <c r="M577" s="3"/>
    </row>
    <row r="578" spans="1:13" ht="12.5" x14ac:dyDescent="0.25">
      <c r="A578" s="4">
        <v>287500</v>
      </c>
      <c r="B578" s="137">
        <f t="shared" si="11"/>
        <v>50.414399999999311</v>
      </c>
      <c r="C578" s="138"/>
      <c r="G578" s="3"/>
      <c r="I578" s="8">
        <v>46.67999999999936</v>
      </c>
      <c r="M578" s="3"/>
    </row>
    <row r="579" spans="1:13" ht="12.5" x14ac:dyDescent="0.25">
      <c r="A579" s="4">
        <v>288000</v>
      </c>
      <c r="B579" s="137">
        <f t="shared" si="11"/>
        <v>50.500799999999309</v>
      </c>
      <c r="C579" s="138"/>
      <c r="G579" s="3"/>
      <c r="I579" s="8">
        <v>46.759999999999359</v>
      </c>
      <c r="M579" s="3"/>
    </row>
    <row r="580" spans="1:13" ht="12.5" x14ac:dyDescent="0.25">
      <c r="A580" s="4">
        <v>288500</v>
      </c>
      <c r="B580" s="137">
        <f t="shared" si="11"/>
        <v>50.587199999999306</v>
      </c>
      <c r="C580" s="138"/>
      <c r="G580" s="3"/>
      <c r="I580" s="8">
        <v>46.839999999999357</v>
      </c>
      <c r="M580" s="3"/>
    </row>
    <row r="581" spans="1:13" ht="12.5" x14ac:dyDescent="0.25">
      <c r="A581" s="4">
        <v>289000</v>
      </c>
      <c r="B581" s="137">
        <f t="shared" si="11"/>
        <v>50.673599999999304</v>
      </c>
      <c r="C581" s="138"/>
      <c r="G581" s="3"/>
      <c r="I581" s="8">
        <v>46.919999999999355</v>
      </c>
      <c r="M581" s="3"/>
    </row>
    <row r="582" spans="1:13" ht="12.5" x14ac:dyDescent="0.25">
      <c r="A582" s="4">
        <v>289500</v>
      </c>
      <c r="B582" s="137">
        <f t="shared" si="11"/>
        <v>50.759999999999302</v>
      </c>
      <c r="C582" s="138"/>
      <c r="G582" s="3"/>
      <c r="I582" s="8">
        <v>46.999999999999353</v>
      </c>
      <c r="M582" s="3"/>
    </row>
    <row r="583" spans="1:13" ht="12.5" x14ac:dyDescent="0.25">
      <c r="A583" s="4">
        <v>290000</v>
      </c>
      <c r="B583" s="137">
        <f t="shared" si="11"/>
        <v>50.846399999999306</v>
      </c>
      <c r="C583" s="138"/>
      <c r="G583" s="3"/>
      <c r="I583" s="8">
        <v>47.079999999999352</v>
      </c>
      <c r="M583" s="3"/>
    </row>
    <row r="584" spans="1:13" ht="12.5" x14ac:dyDescent="0.25">
      <c r="A584" s="4">
        <v>290500</v>
      </c>
      <c r="B584" s="137">
        <f t="shared" si="11"/>
        <v>50.932799999999304</v>
      </c>
      <c r="C584" s="138"/>
      <c r="G584" s="3"/>
      <c r="I584" s="8">
        <v>47.15999999999935</v>
      </c>
      <c r="M584" s="3"/>
    </row>
    <row r="585" spans="1:13" ht="12.5" x14ac:dyDescent="0.25">
      <c r="A585" s="4">
        <v>291000</v>
      </c>
      <c r="B585" s="137">
        <f t="shared" si="11"/>
        <v>51.019199999999302</v>
      </c>
      <c r="C585" s="138"/>
      <c r="G585" s="3"/>
      <c r="I585" s="8">
        <v>47.239999999999348</v>
      </c>
      <c r="M585" s="3"/>
    </row>
    <row r="586" spans="1:13" ht="12.5" x14ac:dyDescent="0.25">
      <c r="A586" s="4">
        <v>291500</v>
      </c>
      <c r="B586" s="137">
        <f t="shared" si="11"/>
        <v>51.105599999999299</v>
      </c>
      <c r="C586" s="138"/>
      <c r="G586" s="3"/>
      <c r="I586" s="8">
        <v>47.319999999999347</v>
      </c>
      <c r="M586" s="3"/>
    </row>
    <row r="587" spans="1:13" ht="12.5" x14ac:dyDescent="0.25">
      <c r="A587" s="4">
        <v>292000</v>
      </c>
      <c r="B587" s="137">
        <f t="shared" si="11"/>
        <v>51.191999999999297</v>
      </c>
      <c r="C587" s="138"/>
      <c r="G587" s="3"/>
      <c r="I587" s="8">
        <v>47.399999999999345</v>
      </c>
      <c r="M587" s="3"/>
    </row>
    <row r="588" spans="1:13" ht="12.5" x14ac:dyDescent="0.25">
      <c r="A588" s="4">
        <v>292500</v>
      </c>
      <c r="B588" s="137">
        <f t="shared" si="11"/>
        <v>51.278399999999294</v>
      </c>
      <c r="C588" s="138"/>
      <c r="G588" s="3"/>
      <c r="I588" s="8">
        <v>47.479999999999343</v>
      </c>
      <c r="M588" s="3"/>
    </row>
    <row r="589" spans="1:13" ht="12.5" x14ac:dyDescent="0.25">
      <c r="A589" s="4">
        <v>293000</v>
      </c>
      <c r="B589" s="137">
        <f t="shared" si="11"/>
        <v>51.364799999999292</v>
      </c>
      <c r="C589" s="138"/>
      <c r="G589" s="3"/>
      <c r="I589" s="8">
        <v>47.559999999999341</v>
      </c>
      <c r="M589" s="3"/>
    </row>
    <row r="590" spans="1:13" ht="12.5" x14ac:dyDescent="0.25">
      <c r="A590" s="4">
        <v>293500</v>
      </c>
      <c r="B590" s="137">
        <f t="shared" si="11"/>
        <v>51.45119999999929</v>
      </c>
      <c r="C590" s="138"/>
      <c r="G590" s="3"/>
      <c r="I590" s="8">
        <v>47.63999999999934</v>
      </c>
      <c r="M590" s="3"/>
    </row>
    <row r="591" spans="1:13" ht="12.5" x14ac:dyDescent="0.25">
      <c r="A591" s="4">
        <v>294000</v>
      </c>
      <c r="B591" s="137">
        <f t="shared" si="11"/>
        <v>51.537599999999287</v>
      </c>
      <c r="C591" s="138"/>
      <c r="G591" s="3"/>
      <c r="I591" s="8">
        <v>47.719999999999338</v>
      </c>
      <c r="M591" s="3"/>
    </row>
    <row r="592" spans="1:13" ht="12.5" x14ac:dyDescent="0.25">
      <c r="A592" s="4">
        <v>294500</v>
      </c>
      <c r="B592" s="137">
        <f t="shared" ref="B592:B602" si="12">+I592*1.08</f>
        <v>51.623999999999285</v>
      </c>
      <c r="C592" s="138"/>
      <c r="G592" s="3"/>
      <c r="I592" s="8">
        <v>47.799999999999336</v>
      </c>
      <c r="M592" s="3"/>
    </row>
    <row r="593" spans="1:13" ht="12.5" x14ac:dyDescent="0.25">
      <c r="A593" s="4">
        <v>295000</v>
      </c>
      <c r="B593" s="137">
        <f t="shared" si="12"/>
        <v>51.710399999999282</v>
      </c>
      <c r="C593" s="138"/>
      <c r="G593" s="3"/>
      <c r="I593" s="8">
        <v>47.879999999999335</v>
      </c>
      <c r="M593" s="3"/>
    </row>
    <row r="594" spans="1:13" ht="12.5" x14ac:dyDescent="0.25">
      <c r="A594" s="4">
        <v>295500</v>
      </c>
      <c r="B594" s="137">
        <f t="shared" si="12"/>
        <v>51.79679999999928</v>
      </c>
      <c r="C594" s="138"/>
      <c r="G594" s="3"/>
      <c r="I594" s="8">
        <v>47.959999999999333</v>
      </c>
      <c r="M594" s="3"/>
    </row>
    <row r="595" spans="1:13" ht="12.5" x14ac:dyDescent="0.25">
      <c r="A595" s="4">
        <v>296000</v>
      </c>
      <c r="B595" s="137">
        <f t="shared" si="12"/>
        <v>51.883199999999285</v>
      </c>
      <c r="C595" s="138"/>
      <c r="G595" s="3"/>
      <c r="I595" s="8">
        <v>48.039999999999331</v>
      </c>
      <c r="M595" s="3"/>
    </row>
    <row r="596" spans="1:13" ht="12.5" x14ac:dyDescent="0.25">
      <c r="A596" s="4">
        <v>296500</v>
      </c>
      <c r="B596" s="137">
        <f t="shared" si="12"/>
        <v>51.969599999999282</v>
      </c>
      <c r="C596" s="138"/>
      <c r="G596" s="3"/>
      <c r="I596" s="8">
        <v>48.11999999999933</v>
      </c>
      <c r="M596" s="3"/>
    </row>
    <row r="597" spans="1:13" ht="12.5" x14ac:dyDescent="0.25">
      <c r="A597" s="4">
        <v>297000</v>
      </c>
      <c r="B597" s="137">
        <f t="shared" si="12"/>
        <v>52.05599999999928</v>
      </c>
      <c r="C597" s="138"/>
      <c r="G597" s="3"/>
      <c r="I597" s="8">
        <v>48.199999999999328</v>
      </c>
      <c r="M597" s="3"/>
    </row>
    <row r="598" spans="1:13" ht="12.5" x14ac:dyDescent="0.25">
      <c r="A598" s="4">
        <v>297500</v>
      </c>
      <c r="B598" s="137">
        <f t="shared" si="12"/>
        <v>52.142399999999277</v>
      </c>
      <c r="C598" s="138"/>
      <c r="G598" s="3"/>
      <c r="I598" s="8">
        <v>48.279999999999326</v>
      </c>
      <c r="M598" s="3"/>
    </row>
    <row r="599" spans="1:13" ht="12.5" x14ac:dyDescent="0.25">
      <c r="A599" s="4">
        <v>298000</v>
      </c>
      <c r="B599" s="137">
        <f t="shared" si="12"/>
        <v>52.228799999999275</v>
      </c>
      <c r="C599" s="138"/>
      <c r="G599" s="3"/>
      <c r="I599" s="8">
        <v>48.359999999999324</v>
      </c>
    </row>
    <row r="600" spans="1:13" ht="12.5" x14ac:dyDescent="0.25">
      <c r="A600" s="4">
        <v>298500</v>
      </c>
      <c r="B600" s="137">
        <f t="shared" si="12"/>
        <v>52.315199999999273</v>
      </c>
      <c r="C600" s="138"/>
      <c r="G600" s="3"/>
      <c r="I600" s="8">
        <v>48.439999999999323</v>
      </c>
    </row>
    <row r="601" spans="1:13" ht="12.5" x14ac:dyDescent="0.25">
      <c r="A601" s="4">
        <v>299000</v>
      </c>
      <c r="B601" s="137">
        <f t="shared" si="12"/>
        <v>52.40159999999927</v>
      </c>
      <c r="C601" s="138"/>
      <c r="G601" s="3"/>
      <c r="I601" s="8">
        <v>48.519999999999321</v>
      </c>
    </row>
    <row r="602" spans="1:13" ht="12.5" x14ac:dyDescent="0.25">
      <c r="A602" s="4">
        <v>299500</v>
      </c>
      <c r="B602" s="137">
        <f t="shared" si="12"/>
        <v>52.487999999999268</v>
      </c>
      <c r="C602" s="138"/>
      <c r="G602" s="3"/>
      <c r="I602" s="8">
        <v>48.599999999999319</v>
      </c>
    </row>
    <row r="603" spans="1:13" ht="15.75" customHeight="1" x14ac:dyDescent="0.25">
      <c r="A603" s="4">
        <v>0</v>
      </c>
      <c r="B603" s="8">
        <v>0</v>
      </c>
      <c r="C603" s="138"/>
      <c r="I603" s="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01"/>
  <sheetViews>
    <sheetView zoomScale="60" zoomScaleNormal="60" workbookViewId="0">
      <pane ySplit="4" topLeftCell="A5" activePane="bottomLeft" state="frozen"/>
      <selection pane="bottomLeft" activeCell="B13" sqref="B13"/>
    </sheetView>
  </sheetViews>
  <sheetFormatPr defaultColWidth="14.453125" defaultRowHeight="15.75" customHeight="1" x14ac:dyDescent="0.25"/>
  <cols>
    <col min="4" max="4" width="48.81640625" customWidth="1"/>
    <col min="7" max="8" width="40.81640625" customWidth="1"/>
    <col min="9" max="9" width="3.7265625" customWidth="1"/>
    <col min="10" max="10" width="53.54296875" customWidth="1"/>
    <col min="13" max="13" width="61" customWidth="1"/>
  </cols>
  <sheetData>
    <row r="1" spans="1:13" ht="15.75" customHeight="1" x14ac:dyDescent="0.3">
      <c r="A1" s="49" t="s">
        <v>2</v>
      </c>
      <c r="I1" s="39"/>
      <c r="J1" s="49" t="s">
        <v>62</v>
      </c>
    </row>
    <row r="2" spans="1:13" ht="15.75" customHeight="1" x14ac:dyDescent="0.25">
      <c r="A2" s="40" t="s">
        <v>307</v>
      </c>
      <c r="B2" s="41" t="s">
        <v>308</v>
      </c>
      <c r="I2" s="39"/>
      <c r="J2" s="40" t="s">
        <v>307</v>
      </c>
      <c r="K2" s="41" t="s">
        <v>308</v>
      </c>
    </row>
    <row r="3" spans="1:13" ht="15.75" customHeight="1" x14ac:dyDescent="0.25">
      <c r="I3" s="39"/>
    </row>
    <row r="4" spans="1:13" ht="15.75" customHeight="1" x14ac:dyDescent="0.3">
      <c r="I4" s="56"/>
      <c r="J4" s="1" t="s">
        <v>84</v>
      </c>
      <c r="K4" s="1" t="s">
        <v>85</v>
      </c>
      <c r="L4" s="1" t="s">
        <v>86</v>
      </c>
      <c r="M4" s="1" t="s">
        <v>87</v>
      </c>
    </row>
    <row r="5" spans="1:13" ht="15.75" customHeight="1" x14ac:dyDescent="0.25">
      <c r="A5" s="4">
        <v>1000</v>
      </c>
      <c r="B5" s="52">
        <v>0.17</v>
      </c>
      <c r="H5" s="52">
        <v>0.17</v>
      </c>
      <c r="I5" s="39"/>
      <c r="J5" s="2" t="s">
        <v>88</v>
      </c>
      <c r="K5" s="2"/>
      <c r="L5" s="3"/>
    </row>
    <row r="6" spans="1:13" ht="15.75" customHeight="1" x14ac:dyDescent="0.25">
      <c r="A6" s="4">
        <v>1500</v>
      </c>
      <c r="B6" s="52">
        <v>0.25</v>
      </c>
      <c r="C6" s="138"/>
      <c r="H6" s="52">
        <v>0.25</v>
      </c>
      <c r="I6" s="39"/>
      <c r="J6" s="2" t="s">
        <v>310</v>
      </c>
      <c r="K6" s="2"/>
      <c r="L6" s="3"/>
    </row>
    <row r="7" spans="1:13" ht="15.75" customHeight="1" x14ac:dyDescent="0.25">
      <c r="A7" s="4">
        <v>2000</v>
      </c>
      <c r="B7" s="8">
        <v>0.32</v>
      </c>
      <c r="C7" s="138"/>
      <c r="D7" s="2" t="s">
        <v>90</v>
      </c>
      <c r="E7" s="2"/>
      <c r="F7" s="3"/>
      <c r="H7" s="8">
        <v>0.32</v>
      </c>
      <c r="I7" s="39"/>
      <c r="J7" s="2" t="s">
        <v>90</v>
      </c>
      <c r="K7" s="2"/>
      <c r="L7" s="3"/>
    </row>
    <row r="8" spans="1:13" ht="15.75" customHeight="1" x14ac:dyDescent="0.25">
      <c r="A8" s="4">
        <v>2500</v>
      </c>
      <c r="B8" s="8">
        <v>0.39</v>
      </c>
      <c r="C8" s="138"/>
      <c r="D8" s="2" t="s">
        <v>91</v>
      </c>
      <c r="H8" s="8">
        <v>0.39</v>
      </c>
      <c r="I8" s="39"/>
      <c r="J8" s="2" t="s">
        <v>91</v>
      </c>
    </row>
    <row r="9" spans="1:13" ht="15.75" customHeight="1" x14ac:dyDescent="0.25">
      <c r="A9" s="4">
        <v>3000</v>
      </c>
      <c r="B9" s="8">
        <v>0.46</v>
      </c>
      <c r="C9" s="138"/>
      <c r="D9" s="2" t="s">
        <v>92</v>
      </c>
      <c r="H9" s="8">
        <v>0.46</v>
      </c>
      <c r="I9" s="39"/>
      <c r="J9" s="2" t="s">
        <v>92</v>
      </c>
    </row>
    <row r="10" spans="1:13" ht="15.75" customHeight="1" x14ac:dyDescent="0.25">
      <c r="A10" s="4">
        <v>3500</v>
      </c>
      <c r="B10" s="8">
        <v>0.52</v>
      </c>
      <c r="C10" s="138"/>
      <c r="D10" s="2" t="s">
        <v>93</v>
      </c>
      <c r="H10" s="8">
        <v>0.52</v>
      </c>
      <c r="I10" s="39"/>
      <c r="J10" s="2" t="s">
        <v>93</v>
      </c>
    </row>
    <row r="11" spans="1:13" ht="15.75" customHeight="1" x14ac:dyDescent="0.25">
      <c r="A11" s="4">
        <v>4000</v>
      </c>
      <c r="B11" s="8">
        <v>0.57999999999999996</v>
      </c>
      <c r="C11" s="138"/>
      <c r="D11" s="2" t="s">
        <v>94</v>
      </c>
      <c r="E11" s="2"/>
      <c r="F11" s="3"/>
      <c r="G11" s="2"/>
      <c r="H11" s="8">
        <v>0.57999999999999996</v>
      </c>
      <c r="I11" s="39"/>
      <c r="J11" s="2" t="s">
        <v>94</v>
      </c>
      <c r="K11" s="2"/>
      <c r="L11" s="3"/>
      <c r="M11" s="2"/>
    </row>
    <row r="12" spans="1:13" ht="15.75" customHeight="1" x14ac:dyDescent="0.25">
      <c r="A12" s="4">
        <v>4500</v>
      </c>
      <c r="B12" s="134">
        <f>+H12*0.95</f>
        <v>0.60799999999999998</v>
      </c>
      <c r="C12" s="138"/>
      <c r="D12" s="2" t="s">
        <v>95</v>
      </c>
      <c r="H12" s="8">
        <v>0.64</v>
      </c>
      <c r="I12" s="39"/>
      <c r="J12" s="2" t="s">
        <v>95</v>
      </c>
    </row>
    <row r="13" spans="1:13" ht="15.75" customHeight="1" x14ac:dyDescent="0.25">
      <c r="A13" s="4">
        <v>5000</v>
      </c>
      <c r="B13" s="134">
        <f>+H13*0.9</f>
        <v>0.63</v>
      </c>
      <c r="C13" s="138"/>
      <c r="D13" s="2" t="s">
        <v>96</v>
      </c>
      <c r="H13" s="8">
        <v>0.7</v>
      </c>
      <c r="I13" s="39"/>
      <c r="J13" s="2" t="s">
        <v>96</v>
      </c>
    </row>
    <row r="14" spans="1:13" ht="15.75" customHeight="1" x14ac:dyDescent="0.25">
      <c r="A14" s="4">
        <v>5500</v>
      </c>
      <c r="B14" s="134">
        <f t="shared" ref="B14:B22" si="0">+H14*0.9</f>
        <v>0.67500000000000004</v>
      </c>
      <c r="C14" s="138"/>
      <c r="D14" s="2" t="s">
        <v>104</v>
      </c>
      <c r="E14" s="2"/>
      <c r="F14" s="3"/>
      <c r="G14" s="2"/>
      <c r="H14" s="8">
        <v>0.75</v>
      </c>
      <c r="I14" s="39"/>
      <c r="J14" s="2" t="s">
        <v>104</v>
      </c>
      <c r="K14" s="2"/>
      <c r="L14" s="3"/>
      <c r="M14" s="2"/>
    </row>
    <row r="15" spans="1:13" ht="15.75" customHeight="1" x14ac:dyDescent="0.25">
      <c r="A15" s="4">
        <v>6000</v>
      </c>
      <c r="B15" s="134">
        <f t="shared" si="0"/>
        <v>0.72000000000000008</v>
      </c>
      <c r="C15" s="138"/>
      <c r="D15" s="2" t="s">
        <v>105</v>
      </c>
      <c r="E15" s="2" t="s">
        <v>100</v>
      </c>
      <c r="F15" s="3">
        <v>0.2</v>
      </c>
      <c r="G15" s="2"/>
      <c r="H15" s="8">
        <v>0.8</v>
      </c>
      <c r="I15" s="39"/>
      <c r="J15" s="2" t="s">
        <v>311</v>
      </c>
      <c r="K15" s="2" t="s">
        <v>100</v>
      </c>
      <c r="L15" s="63">
        <v>0.2432</v>
      </c>
      <c r="M15" s="2"/>
    </row>
    <row r="16" spans="1:13" ht="15.75" customHeight="1" x14ac:dyDescent="0.25">
      <c r="A16" s="4">
        <v>6500</v>
      </c>
      <c r="B16" s="134">
        <f t="shared" si="0"/>
        <v>0.76500000000000001</v>
      </c>
      <c r="C16" s="138"/>
      <c r="D16" s="2" t="s">
        <v>106</v>
      </c>
      <c r="H16" s="8">
        <v>0.85</v>
      </c>
      <c r="I16" s="39"/>
      <c r="J16" s="2" t="s">
        <v>106</v>
      </c>
    </row>
    <row r="17" spans="1:13" ht="15.75" customHeight="1" x14ac:dyDescent="0.25">
      <c r="A17" s="4">
        <v>7000</v>
      </c>
      <c r="B17" s="134">
        <f t="shared" si="0"/>
        <v>0.81</v>
      </c>
      <c r="C17" s="138"/>
      <c r="D17" s="2" t="s">
        <v>59</v>
      </c>
      <c r="E17" s="2"/>
      <c r="F17" s="3"/>
      <c r="G17" s="2"/>
      <c r="H17" s="8">
        <v>0.9</v>
      </c>
      <c r="I17" s="39"/>
      <c r="J17" s="2" t="s">
        <v>59</v>
      </c>
      <c r="K17" s="2"/>
      <c r="L17" s="3"/>
      <c r="M17" s="2"/>
    </row>
    <row r="18" spans="1:13" ht="15.75" customHeight="1" x14ac:dyDescent="0.25">
      <c r="A18" s="4">
        <v>7500</v>
      </c>
      <c r="B18" s="134">
        <f t="shared" si="0"/>
        <v>0.84599999999999997</v>
      </c>
      <c r="C18" s="138"/>
      <c r="D18" s="2" t="s">
        <v>97</v>
      </c>
      <c r="H18" s="8">
        <v>0.94</v>
      </c>
      <c r="I18" s="39"/>
      <c r="J18" s="2" t="s">
        <v>97</v>
      </c>
    </row>
    <row r="19" spans="1:13" ht="15.75" customHeight="1" x14ac:dyDescent="0.25">
      <c r="A19" s="4">
        <v>8000</v>
      </c>
      <c r="B19" s="134">
        <f t="shared" si="0"/>
        <v>0.88200000000000001</v>
      </c>
      <c r="C19" s="138"/>
      <c r="D19" s="2" t="s">
        <v>98</v>
      </c>
      <c r="H19" s="8">
        <v>0.98</v>
      </c>
      <c r="I19" s="39"/>
      <c r="J19" s="2" t="s">
        <v>98</v>
      </c>
    </row>
    <row r="20" spans="1:13" ht="15.75" customHeight="1" x14ac:dyDescent="0.25">
      <c r="A20" s="4">
        <v>8500</v>
      </c>
      <c r="B20" s="134">
        <f t="shared" si="0"/>
        <v>0.91800000000000004</v>
      </c>
      <c r="C20" s="138"/>
      <c r="D20" s="2" t="s">
        <v>99</v>
      </c>
      <c r="E20" s="2"/>
      <c r="F20" s="3"/>
      <c r="G20" s="2"/>
      <c r="H20" s="8">
        <v>1.02</v>
      </c>
      <c r="I20" s="39"/>
      <c r="J20" s="2" t="s">
        <v>99</v>
      </c>
      <c r="K20" s="2"/>
      <c r="L20" s="3"/>
      <c r="M20" s="2"/>
    </row>
    <row r="21" spans="1:13" ht="15.75" customHeight="1" x14ac:dyDescent="0.25">
      <c r="A21" s="4">
        <v>9000</v>
      </c>
      <c r="B21" s="134">
        <f t="shared" si="0"/>
        <v>0.95400000000000007</v>
      </c>
      <c r="C21" s="138"/>
      <c r="D21" s="2" t="s">
        <v>102</v>
      </c>
      <c r="H21" s="8">
        <v>1.06</v>
      </c>
      <c r="I21" s="39"/>
      <c r="J21" s="2" t="s">
        <v>102</v>
      </c>
    </row>
    <row r="22" spans="1:13" ht="15.75" customHeight="1" x14ac:dyDescent="0.25">
      <c r="A22" s="4">
        <v>9500</v>
      </c>
      <c r="B22" s="134">
        <f t="shared" si="0"/>
        <v>0.9900000000000001</v>
      </c>
      <c r="C22" s="138"/>
      <c r="D22" s="2" t="s">
        <v>103</v>
      </c>
      <c r="H22" s="8">
        <v>1.1000000000000001</v>
      </c>
      <c r="I22" s="39"/>
      <c r="J22" s="2" t="s">
        <v>103</v>
      </c>
    </row>
    <row r="23" spans="1:13" ht="15.75" customHeight="1" x14ac:dyDescent="0.25">
      <c r="A23" s="4">
        <v>10000</v>
      </c>
      <c r="B23" s="134">
        <f>+H23*0.93</f>
        <v>1.0602</v>
      </c>
      <c r="C23" s="138"/>
      <c r="D23" s="2" t="s">
        <v>108</v>
      </c>
      <c r="E23" s="2"/>
      <c r="F23" s="3"/>
      <c r="H23" s="8">
        <v>1.1399999999999999</v>
      </c>
      <c r="I23" s="39"/>
      <c r="J23" s="2" t="s">
        <v>108</v>
      </c>
      <c r="K23" s="2"/>
      <c r="L23" s="3"/>
    </row>
    <row r="24" spans="1:13" ht="15.75" customHeight="1" x14ac:dyDescent="0.25">
      <c r="A24" s="4">
        <v>10500</v>
      </c>
      <c r="B24" s="134">
        <f>+H24*0.9</f>
        <v>1.0620000000000001</v>
      </c>
      <c r="C24" s="138"/>
      <c r="D24" s="2" t="s">
        <v>109</v>
      </c>
      <c r="E24" s="2"/>
      <c r="F24" s="3"/>
      <c r="G24" s="2"/>
      <c r="H24" s="8">
        <v>1.18</v>
      </c>
      <c r="I24" s="39"/>
      <c r="J24" s="2" t="s">
        <v>109</v>
      </c>
      <c r="K24" s="2"/>
      <c r="L24" s="3"/>
      <c r="M24" s="2"/>
    </row>
    <row r="25" spans="1:13" ht="15.75" customHeight="1" x14ac:dyDescent="0.25">
      <c r="A25" s="4">
        <v>11000</v>
      </c>
      <c r="B25" s="134">
        <f>+H25*0.89</f>
        <v>1.0858000000000001</v>
      </c>
      <c r="C25" s="138"/>
      <c r="D25" s="2" t="s">
        <v>111</v>
      </c>
      <c r="E25" s="2"/>
      <c r="F25" s="3"/>
      <c r="G25" s="2"/>
      <c r="H25" s="8">
        <v>1.22</v>
      </c>
      <c r="I25" s="39"/>
      <c r="J25" s="2" t="s">
        <v>111</v>
      </c>
      <c r="K25" s="2"/>
      <c r="L25" s="3"/>
      <c r="M25" s="2"/>
    </row>
    <row r="26" spans="1:13" ht="15.75" customHeight="1" x14ac:dyDescent="0.25">
      <c r="A26" s="4">
        <v>11500</v>
      </c>
      <c r="B26" s="134">
        <f>+H26*0.88</f>
        <v>1.1088</v>
      </c>
      <c r="C26" s="138"/>
      <c r="D26" s="2" t="s">
        <v>115</v>
      </c>
      <c r="H26" s="8">
        <v>1.26</v>
      </c>
      <c r="I26" s="39"/>
      <c r="J26" s="2" t="s">
        <v>115</v>
      </c>
    </row>
    <row r="27" spans="1:13" ht="15.75" customHeight="1" x14ac:dyDescent="0.25">
      <c r="A27" s="4">
        <v>12000</v>
      </c>
      <c r="B27" s="134">
        <f>+H27*0.87</f>
        <v>1.131</v>
      </c>
      <c r="C27" s="138"/>
      <c r="D27" s="2" t="s">
        <v>114</v>
      </c>
      <c r="E27" s="2"/>
      <c r="F27" s="3"/>
      <c r="H27" s="8">
        <v>1.3</v>
      </c>
      <c r="I27" s="39"/>
      <c r="J27" s="2" t="s">
        <v>114</v>
      </c>
      <c r="K27" s="2"/>
      <c r="L27" s="3"/>
    </row>
    <row r="28" spans="1:13" ht="15.75" customHeight="1" x14ac:dyDescent="0.25">
      <c r="A28" s="4">
        <v>12500</v>
      </c>
      <c r="B28" s="134">
        <f>+H28*0.86</f>
        <v>1.1524000000000001</v>
      </c>
      <c r="C28" s="138"/>
      <c r="D28" s="2" t="s">
        <v>118</v>
      </c>
      <c r="H28" s="8">
        <v>1.34</v>
      </c>
      <c r="I28" s="39"/>
      <c r="J28" s="2" t="s">
        <v>118</v>
      </c>
    </row>
    <row r="29" spans="1:13" ht="15.75" customHeight="1" x14ac:dyDescent="0.25">
      <c r="A29" s="4">
        <v>13000</v>
      </c>
      <c r="B29" s="134">
        <f t="shared" ref="B29:B63" si="1">+H29*0.85</f>
        <v>1.1729999999999998</v>
      </c>
      <c r="C29" s="138"/>
      <c r="D29" s="2" t="s">
        <v>121</v>
      </c>
      <c r="E29" s="2" t="s">
        <v>122</v>
      </c>
      <c r="F29" s="2">
        <v>40</v>
      </c>
      <c r="G29" s="2" t="s">
        <v>123</v>
      </c>
      <c r="H29" s="8">
        <v>1.38</v>
      </c>
      <c r="I29" s="39"/>
      <c r="J29" s="2" t="s">
        <v>121</v>
      </c>
      <c r="K29" s="2" t="s">
        <v>122</v>
      </c>
      <c r="L29" s="2">
        <v>40</v>
      </c>
      <c r="M29" s="2" t="s">
        <v>123</v>
      </c>
    </row>
    <row r="30" spans="1:13" ht="15.75" customHeight="1" x14ac:dyDescent="0.25">
      <c r="A30" s="4">
        <v>13500</v>
      </c>
      <c r="B30" s="134">
        <f t="shared" si="1"/>
        <v>1.2069999999999999</v>
      </c>
      <c r="C30" s="138"/>
      <c r="D30" s="2" t="s">
        <v>124</v>
      </c>
      <c r="E30" s="2" t="s">
        <v>122</v>
      </c>
      <c r="F30" s="2">
        <v>-1</v>
      </c>
      <c r="G30" s="2" t="s">
        <v>123</v>
      </c>
      <c r="H30" s="8">
        <v>1.42</v>
      </c>
      <c r="I30" s="39"/>
      <c r="J30" s="2" t="s">
        <v>124</v>
      </c>
      <c r="K30" s="2" t="s">
        <v>122</v>
      </c>
      <c r="L30" s="2">
        <v>-1</v>
      </c>
      <c r="M30" s="2" t="s">
        <v>123</v>
      </c>
    </row>
    <row r="31" spans="1:13" ht="15.75" customHeight="1" x14ac:dyDescent="0.25">
      <c r="A31" s="4">
        <v>14000</v>
      </c>
      <c r="B31" s="134">
        <f t="shared" si="1"/>
        <v>1.2409999999999999</v>
      </c>
      <c r="C31" s="138"/>
      <c r="D31" s="2" t="s">
        <v>125</v>
      </c>
      <c r="E31" s="2" t="s">
        <v>122</v>
      </c>
      <c r="F31" s="2">
        <v>15</v>
      </c>
      <c r="G31" s="2" t="s">
        <v>123</v>
      </c>
      <c r="H31" s="8">
        <v>1.46</v>
      </c>
      <c r="I31" s="39"/>
      <c r="J31" s="2" t="s">
        <v>125</v>
      </c>
      <c r="K31" s="2" t="s">
        <v>122</v>
      </c>
      <c r="L31" s="2">
        <v>15</v>
      </c>
      <c r="M31" s="2" t="s">
        <v>123</v>
      </c>
    </row>
    <row r="32" spans="1:13" ht="15.75" customHeight="1" x14ac:dyDescent="0.25">
      <c r="A32" s="4">
        <v>14500</v>
      </c>
      <c r="B32" s="134">
        <f t="shared" si="1"/>
        <v>1.2749999999999999</v>
      </c>
      <c r="C32" s="138"/>
      <c r="D32" s="2" t="s">
        <v>126</v>
      </c>
      <c r="E32" s="2" t="s">
        <v>122</v>
      </c>
      <c r="F32" s="4">
        <v>20000</v>
      </c>
      <c r="H32" s="8">
        <v>1.5</v>
      </c>
      <c r="I32" s="39"/>
      <c r="J32" s="2" t="s">
        <v>126</v>
      </c>
      <c r="K32" s="2" t="s">
        <v>122</v>
      </c>
      <c r="L32" s="4">
        <v>20000</v>
      </c>
    </row>
    <row r="33" spans="1:13" ht="15.75" customHeight="1" x14ac:dyDescent="0.25">
      <c r="A33" s="4">
        <v>15000</v>
      </c>
      <c r="B33" s="134">
        <f t="shared" si="1"/>
        <v>1.3089999999999999</v>
      </c>
      <c r="C33" s="138"/>
      <c r="D33" s="2" t="s">
        <v>127</v>
      </c>
      <c r="E33" s="2" t="s">
        <v>122</v>
      </c>
      <c r="F33" s="4">
        <v>10000</v>
      </c>
      <c r="H33" s="8">
        <v>1.54</v>
      </c>
      <c r="I33" s="39"/>
      <c r="J33" s="2" t="s">
        <v>127</v>
      </c>
      <c r="K33" s="2" t="s">
        <v>122</v>
      </c>
      <c r="L33" s="4">
        <v>10000</v>
      </c>
    </row>
    <row r="34" spans="1:13" ht="15.75" customHeight="1" x14ac:dyDescent="0.25">
      <c r="A34" s="4">
        <v>15500</v>
      </c>
      <c r="B34" s="134">
        <f t="shared" si="1"/>
        <v>1.343</v>
      </c>
      <c r="C34" s="138"/>
      <c r="D34" s="2" t="s">
        <v>128</v>
      </c>
      <c r="E34" s="2" t="s">
        <v>122</v>
      </c>
      <c r="F34" s="4">
        <v>100000</v>
      </c>
      <c r="H34" s="8">
        <v>1.58</v>
      </c>
      <c r="I34" s="39"/>
      <c r="J34" s="2" t="s">
        <v>128</v>
      </c>
      <c r="K34" s="2" t="s">
        <v>122</v>
      </c>
      <c r="L34" s="4">
        <v>100000</v>
      </c>
    </row>
    <row r="35" spans="1:13" ht="12.5" x14ac:dyDescent="0.25">
      <c r="A35" s="4">
        <v>16000</v>
      </c>
      <c r="B35" s="134">
        <f t="shared" si="1"/>
        <v>1.377</v>
      </c>
      <c r="C35" s="138"/>
      <c r="D35" s="2" t="s">
        <v>129</v>
      </c>
      <c r="E35" s="2" t="s">
        <v>122</v>
      </c>
      <c r="F35" s="4">
        <v>75000</v>
      </c>
      <c r="H35" s="8">
        <v>1.62</v>
      </c>
      <c r="I35" s="39"/>
      <c r="J35" s="2" t="s">
        <v>129</v>
      </c>
      <c r="K35" s="2" t="s">
        <v>122</v>
      </c>
      <c r="L35" s="4">
        <v>75000</v>
      </c>
    </row>
    <row r="36" spans="1:13" ht="12.5" x14ac:dyDescent="0.25">
      <c r="A36" s="4">
        <v>16500</v>
      </c>
      <c r="B36" s="134">
        <f t="shared" si="1"/>
        <v>1.4109999999999998</v>
      </c>
      <c r="C36" s="138"/>
      <c r="D36" s="2" t="s">
        <v>130</v>
      </c>
      <c r="E36" s="2" t="s">
        <v>122</v>
      </c>
      <c r="F36" s="4">
        <v>3000</v>
      </c>
      <c r="H36" s="8">
        <v>1.66</v>
      </c>
      <c r="I36" s="39"/>
      <c r="J36" s="2" t="s">
        <v>130</v>
      </c>
      <c r="K36" s="2" t="s">
        <v>122</v>
      </c>
      <c r="L36" s="4">
        <v>3000</v>
      </c>
    </row>
    <row r="37" spans="1:13" ht="12.5" x14ac:dyDescent="0.25">
      <c r="A37" s="4">
        <v>17000</v>
      </c>
      <c r="B37" s="134">
        <f t="shared" si="1"/>
        <v>1.4449999999999998</v>
      </c>
      <c r="C37" s="138"/>
      <c r="D37" s="2" t="s">
        <v>131</v>
      </c>
      <c r="E37" s="2" t="s">
        <v>122</v>
      </c>
      <c r="F37" s="4">
        <v>150000</v>
      </c>
      <c r="G37" s="2" t="s">
        <v>132</v>
      </c>
      <c r="H37" s="8">
        <v>1.7</v>
      </c>
      <c r="I37" s="39"/>
      <c r="J37" s="2" t="s">
        <v>131</v>
      </c>
      <c r="K37" s="2" t="s">
        <v>122</v>
      </c>
      <c r="L37" s="4">
        <v>150000</v>
      </c>
      <c r="M37" s="2" t="s">
        <v>132</v>
      </c>
    </row>
    <row r="38" spans="1:13" ht="12.5" x14ac:dyDescent="0.25">
      <c r="A38" s="4">
        <v>17500</v>
      </c>
      <c r="B38" s="134">
        <f t="shared" si="1"/>
        <v>1.4789999999999999</v>
      </c>
      <c r="C38" s="138"/>
      <c r="D38" s="2" t="s">
        <v>133</v>
      </c>
      <c r="E38" s="2" t="s">
        <v>122</v>
      </c>
      <c r="F38" s="4">
        <v>250000</v>
      </c>
      <c r="H38" s="8">
        <v>1.74</v>
      </c>
      <c r="I38" s="39"/>
      <c r="J38" s="2" t="s">
        <v>133</v>
      </c>
      <c r="K38" s="2" t="s">
        <v>122</v>
      </c>
      <c r="L38" s="4">
        <v>250000</v>
      </c>
    </row>
    <row r="39" spans="1:13" ht="12.5" x14ac:dyDescent="0.25">
      <c r="A39" s="4">
        <v>18000</v>
      </c>
      <c r="B39" s="134">
        <f t="shared" si="1"/>
        <v>1.5129999999999999</v>
      </c>
      <c r="C39" s="138"/>
      <c r="D39" s="2" t="s">
        <v>134</v>
      </c>
      <c r="E39" s="2" t="s">
        <v>122</v>
      </c>
      <c r="F39" s="4">
        <v>30000</v>
      </c>
      <c r="H39" s="8">
        <v>1.78</v>
      </c>
      <c r="I39" s="39"/>
      <c r="J39" s="2" t="s">
        <v>134</v>
      </c>
      <c r="K39" s="2" t="s">
        <v>122</v>
      </c>
      <c r="L39" s="4">
        <v>30000</v>
      </c>
    </row>
    <row r="40" spans="1:13" ht="12.5" x14ac:dyDescent="0.25">
      <c r="A40" s="4">
        <v>18500</v>
      </c>
      <c r="B40" s="134">
        <f t="shared" si="1"/>
        <v>1.5469999999999999</v>
      </c>
      <c r="C40" s="138"/>
      <c r="D40" s="2" t="s">
        <v>136</v>
      </c>
      <c r="E40" s="2" t="s">
        <v>122</v>
      </c>
      <c r="F40" s="4">
        <v>250000</v>
      </c>
      <c r="G40" s="2" t="s">
        <v>137</v>
      </c>
      <c r="H40" s="8">
        <v>1.82</v>
      </c>
      <c r="I40" s="39"/>
      <c r="J40" s="2" t="s">
        <v>136</v>
      </c>
      <c r="K40" s="2" t="s">
        <v>122</v>
      </c>
      <c r="L40" s="4">
        <v>250000</v>
      </c>
      <c r="M40" s="2" t="s">
        <v>137</v>
      </c>
    </row>
    <row r="41" spans="1:13" ht="12.5" x14ac:dyDescent="0.25">
      <c r="A41" s="4">
        <v>19000</v>
      </c>
      <c r="B41" s="134">
        <f t="shared" si="1"/>
        <v>1.581</v>
      </c>
      <c r="C41" s="138"/>
      <c r="D41" s="2" t="s">
        <v>138</v>
      </c>
      <c r="E41" s="2" t="s">
        <v>122</v>
      </c>
      <c r="F41" s="4">
        <v>100000</v>
      </c>
      <c r="G41" s="2" t="s">
        <v>139</v>
      </c>
      <c r="H41" s="8">
        <v>1.86</v>
      </c>
      <c r="I41" s="39"/>
      <c r="J41" s="2" t="s">
        <v>138</v>
      </c>
      <c r="K41" s="2" t="s">
        <v>122</v>
      </c>
      <c r="L41" s="4">
        <v>100000</v>
      </c>
      <c r="M41" s="2" t="s">
        <v>139</v>
      </c>
    </row>
    <row r="42" spans="1:13" ht="12.5" x14ac:dyDescent="0.25">
      <c r="A42" s="4">
        <v>19500</v>
      </c>
      <c r="B42" s="134">
        <f t="shared" si="1"/>
        <v>1.615</v>
      </c>
      <c r="C42" s="138"/>
      <c r="D42" s="2" t="s">
        <v>312</v>
      </c>
      <c r="E42" s="2" t="s">
        <v>313</v>
      </c>
      <c r="F42" s="3"/>
      <c r="G42" s="2" t="s">
        <v>314</v>
      </c>
      <c r="H42" s="8">
        <v>1.9</v>
      </c>
      <c r="I42" s="39"/>
      <c r="J42" s="2" t="s">
        <v>312</v>
      </c>
      <c r="K42" s="2" t="s">
        <v>313</v>
      </c>
      <c r="L42" s="3"/>
      <c r="M42" s="2" t="s">
        <v>314</v>
      </c>
    </row>
    <row r="43" spans="1:13" ht="12.5" x14ac:dyDescent="0.25">
      <c r="A43" s="4">
        <v>20000</v>
      </c>
      <c r="B43" s="134">
        <f t="shared" si="1"/>
        <v>1.649</v>
      </c>
      <c r="C43" s="138"/>
      <c r="D43" s="2"/>
      <c r="H43" s="8">
        <v>1.94</v>
      </c>
      <c r="I43" s="39"/>
      <c r="J43" s="2"/>
    </row>
    <row r="44" spans="1:13" ht="12.5" x14ac:dyDescent="0.25">
      <c r="A44" s="4">
        <v>20500</v>
      </c>
      <c r="B44" s="134">
        <f t="shared" si="1"/>
        <v>1.6830000000000001</v>
      </c>
      <c r="C44" s="138"/>
      <c r="D44" s="24" t="s">
        <v>315</v>
      </c>
      <c r="E44" s="24" t="s">
        <v>316</v>
      </c>
      <c r="F44" s="25">
        <v>0.05</v>
      </c>
      <c r="G44" s="24" t="s">
        <v>322</v>
      </c>
      <c r="H44" s="8">
        <v>1.98</v>
      </c>
      <c r="I44" s="39"/>
      <c r="J44" s="24" t="s">
        <v>318</v>
      </c>
      <c r="K44" s="24" t="s">
        <v>316</v>
      </c>
      <c r="L44" s="26">
        <v>1000</v>
      </c>
      <c r="M44" s="14"/>
    </row>
    <row r="45" spans="1:13" ht="14.5" x14ac:dyDescent="0.35">
      <c r="A45" s="4">
        <v>21000</v>
      </c>
      <c r="B45" s="134">
        <f t="shared" si="1"/>
        <v>1.7169999999999999</v>
      </c>
      <c r="C45" s="138"/>
      <c r="D45" s="24" t="s">
        <v>318</v>
      </c>
      <c r="E45" s="24" t="s">
        <v>316</v>
      </c>
      <c r="F45" s="26">
        <v>1000</v>
      </c>
      <c r="G45" s="24"/>
      <c r="H45" s="8">
        <v>2.02</v>
      </c>
      <c r="I45" s="39"/>
      <c r="J45" s="51"/>
      <c r="K45" s="51"/>
      <c r="L45" s="51"/>
    </row>
    <row r="46" spans="1:13" ht="14.5" x14ac:dyDescent="0.35">
      <c r="A46" s="4">
        <v>21500</v>
      </c>
      <c r="B46" s="134">
        <f t="shared" si="1"/>
        <v>1.7509999999999999</v>
      </c>
      <c r="C46" s="138"/>
      <c r="D46" s="24" t="s">
        <v>320</v>
      </c>
      <c r="E46" s="24" t="s">
        <v>321</v>
      </c>
      <c r="F46" s="28">
        <v>2000</v>
      </c>
      <c r="G46" s="27"/>
      <c r="H46" s="8">
        <v>2.06</v>
      </c>
      <c r="I46" s="39"/>
      <c r="L46" s="3"/>
    </row>
    <row r="47" spans="1:13" ht="12.5" x14ac:dyDescent="0.25">
      <c r="A47" s="4">
        <v>22000</v>
      </c>
      <c r="B47" s="134">
        <f t="shared" si="1"/>
        <v>1.7849999999999999</v>
      </c>
      <c r="C47" s="138"/>
      <c r="D47" s="29"/>
      <c r="E47" s="29"/>
      <c r="F47" s="110"/>
      <c r="G47" s="14"/>
      <c r="H47" s="8">
        <v>2.1</v>
      </c>
      <c r="I47" s="39"/>
      <c r="L47" s="3"/>
    </row>
    <row r="48" spans="1:13" ht="12.5" x14ac:dyDescent="0.25">
      <c r="A48" s="4">
        <v>22500</v>
      </c>
      <c r="B48" s="134">
        <f t="shared" si="1"/>
        <v>1.819</v>
      </c>
      <c r="C48" s="138"/>
      <c r="H48" s="8">
        <v>2.14</v>
      </c>
      <c r="I48" s="39"/>
      <c r="L48" s="3"/>
    </row>
    <row r="49" spans="1:12" ht="12.5" x14ac:dyDescent="0.25">
      <c r="A49" s="4">
        <v>23000</v>
      </c>
      <c r="B49" s="134">
        <f t="shared" si="1"/>
        <v>1.853</v>
      </c>
      <c r="C49" s="138"/>
      <c r="H49" s="8">
        <v>2.1800000000000002</v>
      </c>
      <c r="I49" s="39"/>
      <c r="L49" s="3"/>
    </row>
    <row r="50" spans="1:12" ht="12.5" x14ac:dyDescent="0.25">
      <c r="A50" s="4">
        <v>23500</v>
      </c>
      <c r="B50" s="134">
        <f t="shared" si="1"/>
        <v>1.887</v>
      </c>
      <c r="C50" s="138"/>
      <c r="F50" s="3"/>
      <c r="H50" s="8">
        <v>2.2200000000000002</v>
      </c>
      <c r="I50" s="39"/>
      <c r="L50" s="3"/>
    </row>
    <row r="51" spans="1:12" ht="12.5" x14ac:dyDescent="0.25">
      <c r="A51" s="4">
        <v>24000</v>
      </c>
      <c r="B51" s="134">
        <f t="shared" si="1"/>
        <v>1.9209999999999998</v>
      </c>
      <c r="C51" s="138"/>
      <c r="F51" s="3"/>
      <c r="H51" s="8">
        <v>2.2599999999999998</v>
      </c>
      <c r="I51" s="39"/>
      <c r="L51" s="3"/>
    </row>
    <row r="52" spans="1:12" ht="12.5" x14ac:dyDescent="0.25">
      <c r="A52" s="4">
        <v>24500</v>
      </c>
      <c r="B52" s="134">
        <f t="shared" si="1"/>
        <v>1.9549999999999998</v>
      </c>
      <c r="C52" s="138"/>
      <c r="F52" s="3"/>
      <c r="H52" s="8">
        <v>2.2999999999999998</v>
      </c>
      <c r="I52" s="39"/>
      <c r="L52" s="3"/>
    </row>
    <row r="53" spans="1:12" ht="12.5" x14ac:dyDescent="0.25">
      <c r="A53" s="4">
        <v>25000</v>
      </c>
      <c r="B53" s="134">
        <f t="shared" si="1"/>
        <v>1.9889999999999999</v>
      </c>
      <c r="C53" s="138"/>
      <c r="F53" s="3"/>
      <c r="H53" s="8">
        <v>2.34</v>
      </c>
      <c r="I53" s="39"/>
      <c r="L53" s="3"/>
    </row>
    <row r="54" spans="1:12" ht="12.5" x14ac:dyDescent="0.25">
      <c r="A54" s="4">
        <v>25500</v>
      </c>
      <c r="B54" s="134">
        <f t="shared" si="1"/>
        <v>2.0229999999999997</v>
      </c>
      <c r="C54" s="138"/>
      <c r="F54" s="3"/>
      <c r="H54" s="8">
        <v>2.38</v>
      </c>
      <c r="I54" s="39"/>
      <c r="L54" s="3"/>
    </row>
    <row r="55" spans="1:12" ht="12.5" x14ac:dyDescent="0.25">
      <c r="A55" s="4">
        <v>26000</v>
      </c>
      <c r="B55" s="134">
        <f t="shared" si="1"/>
        <v>2.0569999999999999</v>
      </c>
      <c r="C55" s="138"/>
      <c r="F55" s="3"/>
      <c r="H55" s="8">
        <v>2.42</v>
      </c>
      <c r="I55" s="39"/>
      <c r="L55" s="3"/>
    </row>
    <row r="56" spans="1:12" ht="12.5" x14ac:dyDescent="0.25">
      <c r="A56" s="4">
        <v>26500</v>
      </c>
      <c r="B56" s="134">
        <f t="shared" si="1"/>
        <v>2.0909999999999997</v>
      </c>
      <c r="C56" s="138"/>
      <c r="F56" s="3"/>
      <c r="H56" s="8">
        <v>2.46</v>
      </c>
      <c r="I56" s="39"/>
      <c r="L56" s="3"/>
    </row>
    <row r="57" spans="1:12" ht="12.5" x14ac:dyDescent="0.25">
      <c r="A57" s="4">
        <v>27000</v>
      </c>
      <c r="B57" s="134">
        <f t="shared" si="1"/>
        <v>2.125</v>
      </c>
      <c r="C57" s="138"/>
      <c r="F57" s="3"/>
      <c r="H57" s="8">
        <v>2.5</v>
      </c>
      <c r="I57" s="39"/>
      <c r="L57" s="3"/>
    </row>
    <row r="58" spans="1:12" ht="12.5" x14ac:dyDescent="0.25">
      <c r="A58" s="4">
        <v>27500</v>
      </c>
      <c r="B58" s="134">
        <f t="shared" si="1"/>
        <v>2.1589999999999998</v>
      </c>
      <c r="C58" s="138"/>
      <c r="F58" s="3"/>
      <c r="H58" s="8">
        <v>2.54</v>
      </c>
      <c r="I58" s="39"/>
      <c r="L58" s="3"/>
    </row>
    <row r="59" spans="1:12" ht="12.5" x14ac:dyDescent="0.25">
      <c r="A59" s="4">
        <v>28000</v>
      </c>
      <c r="B59" s="134">
        <f t="shared" si="1"/>
        <v>2.1930000000000001</v>
      </c>
      <c r="C59" s="138"/>
      <c r="F59" s="3"/>
      <c r="H59" s="8">
        <v>2.58</v>
      </c>
      <c r="I59" s="39"/>
      <c r="L59" s="3"/>
    </row>
    <row r="60" spans="1:12" ht="12.5" x14ac:dyDescent="0.25">
      <c r="A60" s="4">
        <v>28500</v>
      </c>
      <c r="B60" s="134">
        <f t="shared" si="1"/>
        <v>2.2269999999999999</v>
      </c>
      <c r="C60" s="138"/>
      <c r="F60" s="3"/>
      <c r="H60" s="8">
        <v>2.62</v>
      </c>
      <c r="I60" s="39"/>
      <c r="L60" s="3"/>
    </row>
    <row r="61" spans="1:12" ht="12.5" x14ac:dyDescent="0.25">
      <c r="A61" s="4">
        <v>29000</v>
      </c>
      <c r="B61" s="134">
        <f t="shared" si="1"/>
        <v>2.2610000000000001</v>
      </c>
      <c r="C61" s="138"/>
      <c r="F61" s="3"/>
      <c r="H61" s="8">
        <v>2.66</v>
      </c>
      <c r="I61" s="39"/>
      <c r="L61" s="3"/>
    </row>
    <row r="62" spans="1:12" ht="12.5" x14ac:dyDescent="0.25">
      <c r="A62" s="4">
        <v>29500</v>
      </c>
      <c r="B62" s="134">
        <f t="shared" si="1"/>
        <v>2.2949999999999999</v>
      </c>
      <c r="C62" s="138"/>
      <c r="F62" s="3"/>
      <c r="H62" s="8">
        <v>2.7</v>
      </c>
      <c r="I62" s="39"/>
      <c r="L62" s="3"/>
    </row>
    <row r="63" spans="1:12" ht="12.5" x14ac:dyDescent="0.25">
      <c r="A63" s="4">
        <v>30000</v>
      </c>
      <c r="B63" s="134">
        <f t="shared" si="1"/>
        <v>2.3290000000000002</v>
      </c>
      <c r="C63" s="138"/>
      <c r="F63" s="3"/>
      <c r="H63" s="8">
        <v>2.74</v>
      </c>
      <c r="I63" s="39"/>
      <c r="L63" s="3"/>
    </row>
    <row r="64" spans="1:12" ht="12.5" x14ac:dyDescent="0.25">
      <c r="A64" s="4">
        <v>30500</v>
      </c>
      <c r="B64" s="134">
        <f>+H64*1</f>
        <v>2.78</v>
      </c>
      <c r="C64" s="138"/>
      <c r="F64" s="3"/>
      <c r="H64" s="8">
        <v>2.78</v>
      </c>
      <c r="I64" s="39"/>
      <c r="L64" s="3"/>
    </row>
    <row r="65" spans="1:12" ht="12.5" x14ac:dyDescent="0.25">
      <c r="A65" s="4">
        <v>31000</v>
      </c>
      <c r="B65" s="136">
        <f t="shared" ref="B65:B102" si="2">+H65*1.03</f>
        <v>2.9045999999999998</v>
      </c>
      <c r="C65" s="138"/>
      <c r="F65" s="3"/>
      <c r="H65" s="8">
        <v>2.82</v>
      </c>
      <c r="I65" s="39"/>
      <c r="L65" s="3"/>
    </row>
    <row r="66" spans="1:12" ht="12.5" x14ac:dyDescent="0.25">
      <c r="A66" s="4">
        <v>31500</v>
      </c>
      <c r="B66" s="136">
        <f t="shared" si="2"/>
        <v>2.9457999999999998</v>
      </c>
      <c r="C66" s="138"/>
      <c r="F66" s="3"/>
      <c r="H66" s="8">
        <v>2.86</v>
      </c>
      <c r="I66" s="39"/>
      <c r="L66" s="3"/>
    </row>
    <row r="67" spans="1:12" ht="12.5" x14ac:dyDescent="0.25">
      <c r="A67" s="4">
        <v>32000</v>
      </c>
      <c r="B67" s="136">
        <f t="shared" si="2"/>
        <v>2.9870000000000001</v>
      </c>
      <c r="C67" s="138"/>
      <c r="F67" s="3"/>
      <c r="H67" s="8">
        <v>2.9</v>
      </c>
      <c r="I67" s="39"/>
      <c r="L67" s="3"/>
    </row>
    <row r="68" spans="1:12" ht="12.5" x14ac:dyDescent="0.25">
      <c r="A68" s="4">
        <v>32500</v>
      </c>
      <c r="B68" s="136">
        <f t="shared" si="2"/>
        <v>3.0282</v>
      </c>
      <c r="C68" s="138"/>
      <c r="F68" s="3"/>
      <c r="H68" s="8">
        <v>2.94</v>
      </c>
      <c r="I68" s="39"/>
      <c r="L68" s="3"/>
    </row>
    <row r="69" spans="1:12" ht="12.5" x14ac:dyDescent="0.25">
      <c r="A69" s="4">
        <v>33000</v>
      </c>
      <c r="B69" s="136">
        <f t="shared" si="2"/>
        <v>3.0693999999999999</v>
      </c>
      <c r="C69" s="138"/>
      <c r="F69" s="3"/>
      <c r="H69" s="8">
        <v>2.98</v>
      </c>
      <c r="I69" s="39"/>
      <c r="L69" s="3"/>
    </row>
    <row r="70" spans="1:12" ht="12.5" x14ac:dyDescent="0.25">
      <c r="A70" s="4">
        <v>33500</v>
      </c>
      <c r="B70" s="136">
        <f t="shared" si="2"/>
        <v>3.1106000000000003</v>
      </c>
      <c r="C70" s="138"/>
      <c r="F70" s="3"/>
      <c r="H70" s="8">
        <v>3.02</v>
      </c>
      <c r="I70" s="39"/>
      <c r="L70" s="3"/>
    </row>
    <row r="71" spans="1:12" ht="12.5" x14ac:dyDescent="0.25">
      <c r="A71" s="4">
        <v>34000</v>
      </c>
      <c r="B71" s="136">
        <f t="shared" si="2"/>
        <v>3.1518000000000002</v>
      </c>
      <c r="C71" s="138"/>
      <c r="F71" s="3"/>
      <c r="H71" s="8">
        <v>3.06</v>
      </c>
      <c r="I71" s="39"/>
      <c r="L71" s="3"/>
    </row>
    <row r="72" spans="1:12" ht="12.5" x14ac:dyDescent="0.25">
      <c r="A72" s="4">
        <v>34500</v>
      </c>
      <c r="B72" s="136">
        <f t="shared" si="2"/>
        <v>3.1930000000000001</v>
      </c>
      <c r="C72" s="138"/>
      <c r="F72" s="3"/>
      <c r="H72" s="8">
        <v>3.1</v>
      </c>
      <c r="I72" s="39"/>
      <c r="L72" s="3"/>
    </row>
    <row r="73" spans="1:12" ht="12.5" x14ac:dyDescent="0.25">
      <c r="A73" s="4">
        <v>35000</v>
      </c>
      <c r="B73" s="136">
        <f t="shared" si="2"/>
        <v>3.2342000000000004</v>
      </c>
      <c r="C73" s="138"/>
      <c r="F73" s="3"/>
      <c r="H73" s="8">
        <v>3.14</v>
      </c>
      <c r="I73" s="39"/>
      <c r="L73" s="3"/>
    </row>
    <row r="74" spans="1:12" ht="12.5" x14ac:dyDescent="0.25">
      <c r="A74" s="4">
        <v>35500</v>
      </c>
      <c r="B74" s="136">
        <f t="shared" si="2"/>
        <v>3.2754000000000003</v>
      </c>
      <c r="C74" s="138"/>
      <c r="F74" s="3"/>
      <c r="H74" s="8">
        <v>3.18</v>
      </c>
      <c r="I74" s="39"/>
      <c r="L74" s="3"/>
    </row>
    <row r="75" spans="1:12" ht="12.5" x14ac:dyDescent="0.25">
      <c r="A75" s="4">
        <v>36000</v>
      </c>
      <c r="B75" s="136">
        <f t="shared" si="2"/>
        <v>3.3166000000000002</v>
      </c>
      <c r="C75" s="138"/>
      <c r="F75" s="3"/>
      <c r="H75" s="8">
        <v>3.22</v>
      </c>
      <c r="I75" s="39"/>
      <c r="L75" s="3"/>
    </row>
    <row r="76" spans="1:12" ht="12.5" x14ac:dyDescent="0.25">
      <c r="A76" s="4">
        <v>36500</v>
      </c>
      <c r="B76" s="136">
        <f t="shared" si="2"/>
        <v>3.3577999999999997</v>
      </c>
      <c r="C76" s="138"/>
      <c r="F76" s="3"/>
      <c r="H76" s="8">
        <v>3.26</v>
      </c>
      <c r="I76" s="39"/>
      <c r="L76" s="3"/>
    </row>
    <row r="77" spans="1:12" ht="12.5" x14ac:dyDescent="0.25">
      <c r="A77" s="4">
        <v>37000</v>
      </c>
      <c r="B77" s="136">
        <f t="shared" si="2"/>
        <v>3.399</v>
      </c>
      <c r="C77" s="138"/>
      <c r="F77" s="3"/>
      <c r="H77" s="8">
        <v>3.3</v>
      </c>
      <c r="I77" s="39"/>
      <c r="L77" s="3"/>
    </row>
    <row r="78" spans="1:12" ht="12.5" x14ac:dyDescent="0.25">
      <c r="A78" s="4">
        <v>37500</v>
      </c>
      <c r="B78" s="136">
        <f t="shared" si="2"/>
        <v>3.4401999999999999</v>
      </c>
      <c r="C78" s="138"/>
      <c r="F78" s="3"/>
      <c r="H78" s="8">
        <v>3.34</v>
      </c>
      <c r="I78" s="39"/>
      <c r="L78" s="3"/>
    </row>
    <row r="79" spans="1:12" ht="12.5" x14ac:dyDescent="0.25">
      <c r="A79" s="4">
        <v>38000</v>
      </c>
      <c r="B79" s="136">
        <f t="shared" si="2"/>
        <v>3.4813999999999998</v>
      </c>
      <c r="C79" s="138"/>
      <c r="F79" s="3"/>
      <c r="H79" s="8">
        <v>3.38</v>
      </c>
      <c r="I79" s="39"/>
      <c r="L79" s="3"/>
    </row>
    <row r="80" spans="1:12" ht="12.5" x14ac:dyDescent="0.25">
      <c r="A80" s="4">
        <v>38500</v>
      </c>
      <c r="B80" s="136">
        <f t="shared" si="2"/>
        <v>3.5226000000000002</v>
      </c>
      <c r="C80" s="138"/>
      <c r="F80" s="3"/>
      <c r="H80" s="8">
        <v>3.42</v>
      </c>
      <c r="I80" s="39"/>
      <c r="L80" s="3"/>
    </row>
    <row r="81" spans="1:12" ht="12.5" x14ac:dyDescent="0.25">
      <c r="A81" s="4">
        <v>39000</v>
      </c>
      <c r="B81" s="136">
        <f t="shared" si="2"/>
        <v>3.5638000000000001</v>
      </c>
      <c r="C81" s="138"/>
      <c r="F81" s="3"/>
      <c r="H81" s="8">
        <v>3.46</v>
      </c>
      <c r="I81" s="39"/>
      <c r="L81" s="3"/>
    </row>
    <row r="82" spans="1:12" ht="12.5" x14ac:dyDescent="0.25">
      <c r="A82" s="4">
        <v>39500</v>
      </c>
      <c r="B82" s="136">
        <f t="shared" si="2"/>
        <v>3.605</v>
      </c>
      <c r="C82" s="138"/>
      <c r="F82" s="3"/>
      <c r="H82" s="8">
        <v>3.5</v>
      </c>
      <c r="I82" s="39"/>
      <c r="L82" s="3"/>
    </row>
    <row r="83" spans="1:12" ht="12.5" x14ac:dyDescent="0.25">
      <c r="A83" s="4">
        <v>40000</v>
      </c>
      <c r="B83" s="136">
        <f t="shared" si="2"/>
        <v>3.6462000000000003</v>
      </c>
      <c r="C83" s="138"/>
      <c r="F83" s="3"/>
      <c r="H83" s="8">
        <v>3.54</v>
      </c>
      <c r="I83" s="39"/>
      <c r="L83" s="3"/>
    </row>
    <row r="84" spans="1:12" ht="12.5" x14ac:dyDescent="0.25">
      <c r="A84" s="4">
        <v>40500</v>
      </c>
      <c r="B84" s="136">
        <f t="shared" si="2"/>
        <v>3.6874000000000002</v>
      </c>
      <c r="C84" s="138"/>
      <c r="F84" s="3"/>
      <c r="H84" s="8">
        <v>3.58</v>
      </c>
      <c r="I84" s="39"/>
      <c r="L84" s="3"/>
    </row>
    <row r="85" spans="1:12" ht="12.5" x14ac:dyDescent="0.25">
      <c r="A85" s="4">
        <v>41000</v>
      </c>
      <c r="B85" s="136">
        <f t="shared" si="2"/>
        <v>3.7286000000000001</v>
      </c>
      <c r="C85" s="138"/>
      <c r="F85" s="3"/>
      <c r="H85" s="8">
        <v>3.62</v>
      </c>
      <c r="I85" s="39"/>
      <c r="L85" s="3"/>
    </row>
    <row r="86" spans="1:12" ht="12.5" x14ac:dyDescent="0.25">
      <c r="A86" s="4">
        <v>41500</v>
      </c>
      <c r="B86" s="136">
        <f t="shared" si="2"/>
        <v>3.7698</v>
      </c>
      <c r="C86" s="138"/>
      <c r="F86" s="3"/>
      <c r="H86" s="8">
        <v>3.66</v>
      </c>
      <c r="I86" s="39"/>
      <c r="L86" s="3"/>
    </row>
    <row r="87" spans="1:12" ht="12.5" x14ac:dyDescent="0.25">
      <c r="A87" s="4">
        <v>42000</v>
      </c>
      <c r="B87" s="136">
        <f t="shared" si="2"/>
        <v>3.8110000000000004</v>
      </c>
      <c r="C87" s="138"/>
      <c r="F87" s="3"/>
      <c r="H87" s="8">
        <v>3.7</v>
      </c>
      <c r="I87" s="39"/>
      <c r="L87" s="3"/>
    </row>
    <row r="88" spans="1:12" ht="12.5" x14ac:dyDescent="0.25">
      <c r="A88" s="4">
        <v>42500</v>
      </c>
      <c r="B88" s="136">
        <f t="shared" si="2"/>
        <v>3.8522000000000003</v>
      </c>
      <c r="C88" s="138"/>
      <c r="F88" s="3"/>
      <c r="H88" s="8">
        <v>3.74</v>
      </c>
      <c r="I88" s="39"/>
      <c r="L88" s="3"/>
    </row>
    <row r="89" spans="1:12" ht="12.5" x14ac:dyDescent="0.25">
      <c r="A89" s="4">
        <v>43000</v>
      </c>
      <c r="B89" s="136">
        <f t="shared" si="2"/>
        <v>3.8933999999999997</v>
      </c>
      <c r="C89" s="138"/>
      <c r="F89" s="3"/>
      <c r="H89" s="8">
        <v>3.78</v>
      </c>
      <c r="I89" s="39"/>
      <c r="L89" s="3"/>
    </row>
    <row r="90" spans="1:12" ht="12.5" x14ac:dyDescent="0.25">
      <c r="A90" s="4">
        <v>43500</v>
      </c>
      <c r="B90" s="136">
        <f t="shared" si="2"/>
        <v>3.9346000000000001</v>
      </c>
      <c r="C90" s="138"/>
      <c r="F90" s="3"/>
      <c r="H90" s="8">
        <v>3.82</v>
      </c>
      <c r="I90" s="39"/>
      <c r="L90" s="3"/>
    </row>
    <row r="91" spans="1:12" ht="12.5" x14ac:dyDescent="0.25">
      <c r="A91" s="4">
        <v>44000</v>
      </c>
      <c r="B91" s="136">
        <f t="shared" si="2"/>
        <v>3.9758</v>
      </c>
      <c r="C91" s="138"/>
      <c r="F91" s="3"/>
      <c r="H91" s="8">
        <v>3.86</v>
      </c>
      <c r="I91" s="39"/>
      <c r="L91" s="3"/>
    </row>
    <row r="92" spans="1:12" ht="12.5" x14ac:dyDescent="0.25">
      <c r="A92" s="4">
        <v>44500</v>
      </c>
      <c r="B92" s="136">
        <f t="shared" si="2"/>
        <v>4.0170000000000003</v>
      </c>
      <c r="C92" s="138"/>
      <c r="F92" s="3"/>
      <c r="H92" s="8">
        <v>3.9</v>
      </c>
      <c r="I92" s="39"/>
      <c r="L92" s="3"/>
    </row>
    <row r="93" spans="1:12" ht="12.5" x14ac:dyDescent="0.25">
      <c r="A93" s="4">
        <v>45000</v>
      </c>
      <c r="B93" s="136">
        <f t="shared" si="2"/>
        <v>4.0582000000000003</v>
      </c>
      <c r="C93" s="138"/>
      <c r="F93" s="3"/>
      <c r="H93" s="8">
        <v>3.94</v>
      </c>
      <c r="I93" s="39"/>
      <c r="L93" s="3"/>
    </row>
    <row r="94" spans="1:12" ht="12.5" x14ac:dyDescent="0.25">
      <c r="A94" s="4">
        <v>45500</v>
      </c>
      <c r="B94" s="136">
        <f t="shared" si="2"/>
        <v>4.0994000000000002</v>
      </c>
      <c r="C94" s="138"/>
      <c r="F94" s="3"/>
      <c r="H94" s="8">
        <v>3.98</v>
      </c>
      <c r="I94" s="39"/>
      <c r="L94" s="3"/>
    </row>
    <row r="95" spans="1:12" ht="12.5" x14ac:dyDescent="0.25">
      <c r="A95" s="4">
        <v>46000</v>
      </c>
      <c r="B95" s="136">
        <f t="shared" si="2"/>
        <v>4.1406000000000001</v>
      </c>
      <c r="C95" s="138"/>
      <c r="F95" s="3"/>
      <c r="H95" s="8">
        <v>4.0199999999999996</v>
      </c>
      <c r="I95" s="39"/>
      <c r="L95" s="3"/>
    </row>
    <row r="96" spans="1:12" ht="12.5" x14ac:dyDescent="0.25">
      <c r="A96" s="4">
        <v>46500</v>
      </c>
      <c r="B96" s="136">
        <f t="shared" si="2"/>
        <v>4.1818</v>
      </c>
      <c r="C96" s="138"/>
      <c r="F96" s="3"/>
      <c r="H96" s="8">
        <v>4.0599999999999996</v>
      </c>
      <c r="I96" s="39"/>
      <c r="L96" s="3"/>
    </row>
    <row r="97" spans="1:12" ht="12.5" x14ac:dyDescent="0.25">
      <c r="A97" s="4">
        <v>47000</v>
      </c>
      <c r="B97" s="136">
        <f t="shared" si="2"/>
        <v>4.2229999999999999</v>
      </c>
      <c r="C97" s="138"/>
      <c r="F97" s="3"/>
      <c r="H97" s="8">
        <v>4.0999999999999996</v>
      </c>
      <c r="I97" s="39"/>
      <c r="L97" s="3"/>
    </row>
    <row r="98" spans="1:12" ht="12.5" x14ac:dyDescent="0.25">
      <c r="A98" s="4">
        <v>47500</v>
      </c>
      <c r="B98" s="136">
        <f t="shared" si="2"/>
        <v>4.2641999999999998</v>
      </c>
      <c r="C98" s="138"/>
      <c r="F98" s="3"/>
      <c r="H98" s="8">
        <v>4.1399999999999997</v>
      </c>
      <c r="I98" s="39"/>
      <c r="L98" s="3"/>
    </row>
    <row r="99" spans="1:12" ht="12.5" x14ac:dyDescent="0.25">
      <c r="A99" s="4">
        <v>48000</v>
      </c>
      <c r="B99" s="136">
        <f t="shared" si="2"/>
        <v>4.3053999999999997</v>
      </c>
      <c r="C99" s="138"/>
      <c r="F99" s="3"/>
      <c r="H99" s="8">
        <v>4.18</v>
      </c>
      <c r="I99" s="39"/>
      <c r="L99" s="3"/>
    </row>
    <row r="100" spans="1:12" ht="12.5" x14ac:dyDescent="0.25">
      <c r="A100" s="4">
        <v>48500</v>
      </c>
      <c r="B100" s="136">
        <f t="shared" si="2"/>
        <v>4.3465999999999996</v>
      </c>
      <c r="C100" s="138"/>
      <c r="F100" s="3"/>
      <c r="H100" s="8">
        <v>4.22</v>
      </c>
      <c r="I100" s="39"/>
      <c r="L100" s="3"/>
    </row>
    <row r="101" spans="1:12" ht="12.5" x14ac:dyDescent="0.25">
      <c r="A101" s="4">
        <v>49000</v>
      </c>
      <c r="B101" s="136">
        <f t="shared" si="2"/>
        <v>4.3877999999999995</v>
      </c>
      <c r="C101" s="138"/>
      <c r="F101" s="3"/>
      <c r="H101" s="8">
        <v>4.26</v>
      </c>
      <c r="I101" s="39"/>
      <c r="L101" s="3"/>
    </row>
    <row r="102" spans="1:12" ht="12.5" x14ac:dyDescent="0.25">
      <c r="A102" s="4">
        <v>49500</v>
      </c>
      <c r="B102" s="136">
        <f t="shared" si="2"/>
        <v>4.4290000000000003</v>
      </c>
      <c r="C102" s="138"/>
      <c r="F102" s="3"/>
      <c r="H102" s="8">
        <v>4.3</v>
      </c>
      <c r="I102" s="39"/>
      <c r="L102" s="3"/>
    </row>
    <row r="103" spans="1:12" ht="12.5" x14ac:dyDescent="0.25">
      <c r="A103" s="4">
        <v>50000</v>
      </c>
      <c r="B103" s="137">
        <f>+H103*1.05</f>
        <v>4.5570000000000004</v>
      </c>
      <c r="C103" s="138"/>
      <c r="F103" s="3"/>
      <c r="H103" s="8">
        <v>4.34</v>
      </c>
      <c r="I103" s="39"/>
      <c r="L103" s="3"/>
    </row>
    <row r="104" spans="1:12" ht="12.5" x14ac:dyDescent="0.25">
      <c r="A104" s="4">
        <v>50500</v>
      </c>
      <c r="B104" s="137">
        <f t="shared" ref="B104:B122" si="3">+H104*1.05</f>
        <v>4.5990000000000002</v>
      </c>
      <c r="C104" s="138"/>
      <c r="F104" s="3"/>
      <c r="H104" s="8">
        <v>4.38</v>
      </c>
      <c r="I104" s="39"/>
      <c r="L104" s="3"/>
    </row>
    <row r="105" spans="1:12" ht="12.5" x14ac:dyDescent="0.25">
      <c r="A105" s="4">
        <v>51000</v>
      </c>
      <c r="B105" s="137">
        <f t="shared" si="3"/>
        <v>4.641</v>
      </c>
      <c r="C105" s="138"/>
      <c r="F105" s="3"/>
      <c r="H105" s="8">
        <v>4.42</v>
      </c>
      <c r="I105" s="39"/>
      <c r="L105" s="3"/>
    </row>
    <row r="106" spans="1:12" ht="12.5" x14ac:dyDescent="0.25">
      <c r="A106" s="4">
        <v>51500</v>
      </c>
      <c r="B106" s="137">
        <f t="shared" si="3"/>
        <v>4.6829999999999998</v>
      </c>
      <c r="C106" s="138"/>
      <c r="F106" s="3"/>
      <c r="H106" s="8">
        <v>4.46</v>
      </c>
      <c r="I106" s="39"/>
      <c r="L106" s="3"/>
    </row>
    <row r="107" spans="1:12" ht="12.5" x14ac:dyDescent="0.25">
      <c r="A107" s="4">
        <v>52000</v>
      </c>
      <c r="B107" s="137">
        <f t="shared" si="3"/>
        <v>4.7250000000000005</v>
      </c>
      <c r="C107" s="138"/>
      <c r="F107" s="3"/>
      <c r="H107" s="8">
        <v>4.5</v>
      </c>
      <c r="I107" s="39"/>
      <c r="L107" s="3"/>
    </row>
    <row r="108" spans="1:12" ht="12.5" x14ac:dyDescent="0.25">
      <c r="A108" s="4">
        <v>52500</v>
      </c>
      <c r="B108" s="137">
        <f t="shared" si="3"/>
        <v>4.7670000000000003</v>
      </c>
      <c r="C108" s="138"/>
      <c r="F108" s="3"/>
      <c r="H108" s="8">
        <v>4.54</v>
      </c>
      <c r="I108" s="39"/>
      <c r="L108" s="3"/>
    </row>
    <row r="109" spans="1:12" ht="12.5" x14ac:dyDescent="0.25">
      <c r="A109" s="4">
        <v>53000</v>
      </c>
      <c r="B109" s="137">
        <f t="shared" si="3"/>
        <v>4.8090000000000002</v>
      </c>
      <c r="C109" s="138"/>
      <c r="F109" s="3"/>
      <c r="H109" s="8">
        <v>4.58</v>
      </c>
      <c r="I109" s="39"/>
      <c r="L109" s="3"/>
    </row>
    <row r="110" spans="1:12" ht="12.5" x14ac:dyDescent="0.25">
      <c r="A110" s="4">
        <v>53500</v>
      </c>
      <c r="B110" s="137">
        <f t="shared" si="3"/>
        <v>4.851</v>
      </c>
      <c r="C110" s="138"/>
      <c r="F110" s="3"/>
      <c r="H110" s="8">
        <v>4.62</v>
      </c>
      <c r="I110" s="39"/>
      <c r="L110" s="3"/>
    </row>
    <row r="111" spans="1:12" ht="12.5" x14ac:dyDescent="0.25">
      <c r="A111" s="4">
        <v>54000</v>
      </c>
      <c r="B111" s="137">
        <f t="shared" si="3"/>
        <v>4.8930000000000007</v>
      </c>
      <c r="C111" s="138"/>
      <c r="F111" s="3"/>
      <c r="H111" s="8">
        <v>4.66</v>
      </c>
      <c r="I111" s="39"/>
      <c r="L111" s="3"/>
    </row>
    <row r="112" spans="1:12" ht="12.5" x14ac:dyDescent="0.25">
      <c r="A112" s="4">
        <v>54500</v>
      </c>
      <c r="B112" s="137">
        <f t="shared" si="3"/>
        <v>4.9350000000000005</v>
      </c>
      <c r="C112" s="138"/>
      <c r="F112" s="3"/>
      <c r="H112" s="8">
        <v>4.7</v>
      </c>
      <c r="I112" s="39"/>
      <c r="L112" s="3"/>
    </row>
    <row r="113" spans="1:12" ht="12.5" x14ac:dyDescent="0.25">
      <c r="A113" s="4">
        <v>55000</v>
      </c>
      <c r="B113" s="137">
        <f t="shared" si="3"/>
        <v>4.9770000000000003</v>
      </c>
      <c r="C113" s="138"/>
      <c r="F113" s="3"/>
      <c r="H113" s="8">
        <v>4.74</v>
      </c>
      <c r="I113" s="39"/>
      <c r="L113" s="3"/>
    </row>
    <row r="114" spans="1:12" ht="12.5" x14ac:dyDescent="0.25">
      <c r="A114" s="4">
        <v>55500</v>
      </c>
      <c r="B114" s="137">
        <f t="shared" si="3"/>
        <v>5.0190000000000001</v>
      </c>
      <c r="C114" s="138"/>
      <c r="F114" s="3"/>
      <c r="H114" s="8">
        <v>4.78</v>
      </c>
      <c r="I114" s="39"/>
      <c r="L114" s="3"/>
    </row>
    <row r="115" spans="1:12" ht="12.5" x14ac:dyDescent="0.25">
      <c r="A115" s="4">
        <v>56000</v>
      </c>
      <c r="B115" s="137">
        <f t="shared" si="3"/>
        <v>5.0610000000000008</v>
      </c>
      <c r="C115" s="138"/>
      <c r="F115" s="3"/>
      <c r="H115" s="8">
        <v>4.82</v>
      </c>
      <c r="I115" s="39"/>
      <c r="L115" s="3"/>
    </row>
    <row r="116" spans="1:12" ht="12.5" x14ac:dyDescent="0.25">
      <c r="A116" s="4">
        <v>56500</v>
      </c>
      <c r="B116" s="137">
        <f t="shared" si="3"/>
        <v>5.1030000000000006</v>
      </c>
      <c r="C116" s="138"/>
      <c r="F116" s="3"/>
      <c r="H116" s="8">
        <v>4.8600000000000003</v>
      </c>
      <c r="I116" s="39"/>
      <c r="L116" s="3"/>
    </row>
    <row r="117" spans="1:12" ht="12.5" x14ac:dyDescent="0.25">
      <c r="A117" s="4">
        <v>57000</v>
      </c>
      <c r="B117" s="137">
        <f t="shared" si="3"/>
        <v>5.1450000000000005</v>
      </c>
      <c r="C117" s="138"/>
      <c r="F117" s="3"/>
      <c r="H117" s="8">
        <v>4.9000000000000004</v>
      </c>
      <c r="I117" s="39"/>
      <c r="L117" s="3"/>
    </row>
    <row r="118" spans="1:12" ht="12.5" x14ac:dyDescent="0.25">
      <c r="A118" s="4">
        <v>57500</v>
      </c>
      <c r="B118" s="137">
        <f t="shared" si="3"/>
        <v>5.1870000000000003</v>
      </c>
      <c r="C118" s="138"/>
      <c r="F118" s="3"/>
      <c r="H118" s="8">
        <v>4.9400000000000004</v>
      </c>
      <c r="I118" s="39"/>
      <c r="L118" s="3"/>
    </row>
    <row r="119" spans="1:12" ht="12.5" x14ac:dyDescent="0.25">
      <c r="A119" s="4">
        <v>58000</v>
      </c>
      <c r="B119" s="137">
        <f t="shared" si="3"/>
        <v>5.229000000000001</v>
      </c>
      <c r="C119" s="138"/>
      <c r="F119" s="3"/>
      <c r="H119" s="8">
        <v>4.9800000000000004</v>
      </c>
      <c r="I119" s="39"/>
      <c r="L119" s="3"/>
    </row>
    <row r="120" spans="1:12" ht="12.5" x14ac:dyDescent="0.25">
      <c r="A120" s="4">
        <v>58500</v>
      </c>
      <c r="B120" s="137">
        <f t="shared" si="3"/>
        <v>5.2709999999999999</v>
      </c>
      <c r="C120" s="138"/>
      <c r="F120" s="3"/>
      <c r="H120" s="8">
        <v>5.0199999999999996</v>
      </c>
      <c r="I120" s="39"/>
      <c r="L120" s="3"/>
    </row>
    <row r="121" spans="1:12" ht="12.5" x14ac:dyDescent="0.25">
      <c r="A121" s="4">
        <v>59000</v>
      </c>
      <c r="B121" s="137">
        <f t="shared" si="3"/>
        <v>5.3129999999999997</v>
      </c>
      <c r="C121" s="138"/>
      <c r="F121" s="3"/>
      <c r="H121" s="8">
        <v>5.0599999999999996</v>
      </c>
      <c r="I121" s="39"/>
      <c r="L121" s="3"/>
    </row>
    <row r="122" spans="1:12" ht="12.5" x14ac:dyDescent="0.25">
      <c r="A122" s="4">
        <v>59500</v>
      </c>
      <c r="B122" s="137">
        <f t="shared" si="3"/>
        <v>5.3549999999999995</v>
      </c>
      <c r="C122" s="138"/>
      <c r="F122" s="3"/>
      <c r="H122" s="8">
        <v>5.0999999999999996</v>
      </c>
      <c r="I122" s="39"/>
      <c r="L122" s="3"/>
    </row>
    <row r="123" spans="1:12" ht="12.5" x14ac:dyDescent="0.25">
      <c r="A123" s="4">
        <v>60000</v>
      </c>
      <c r="B123" s="137">
        <f>+H123*1.07</f>
        <v>5.4997999999999996</v>
      </c>
      <c r="C123" s="138"/>
      <c r="F123" s="3"/>
      <c r="H123" s="8">
        <v>5.14</v>
      </c>
      <c r="I123" s="39"/>
      <c r="L123" s="3"/>
    </row>
    <row r="124" spans="1:12" ht="12.5" x14ac:dyDescent="0.25">
      <c r="A124" s="4">
        <v>60500</v>
      </c>
      <c r="B124" s="137">
        <f t="shared" ref="B124:B141" si="4">+H124*1.07</f>
        <v>5.5426000000000002</v>
      </c>
      <c r="C124" s="138"/>
      <c r="F124" s="3"/>
      <c r="H124" s="8">
        <v>5.18</v>
      </c>
      <c r="I124" s="39"/>
      <c r="L124" s="3"/>
    </row>
    <row r="125" spans="1:12" ht="12.5" x14ac:dyDescent="0.25">
      <c r="A125" s="4">
        <v>61000</v>
      </c>
      <c r="B125" s="137">
        <f t="shared" si="4"/>
        <v>5.5853999999999999</v>
      </c>
      <c r="C125" s="138"/>
      <c r="F125" s="3"/>
      <c r="H125" s="8">
        <v>5.22</v>
      </c>
      <c r="I125" s="39"/>
      <c r="L125" s="3"/>
    </row>
    <row r="126" spans="1:12" ht="12.5" x14ac:dyDescent="0.25">
      <c r="A126" s="4">
        <v>61500</v>
      </c>
      <c r="B126" s="137">
        <f t="shared" si="4"/>
        <v>5.6282000000000005</v>
      </c>
      <c r="C126" s="138"/>
      <c r="F126" s="3"/>
      <c r="H126" s="8">
        <v>5.26</v>
      </c>
      <c r="I126" s="39"/>
      <c r="L126" s="3"/>
    </row>
    <row r="127" spans="1:12" ht="12.5" x14ac:dyDescent="0.25">
      <c r="A127" s="4">
        <v>62000</v>
      </c>
      <c r="B127" s="137">
        <f t="shared" si="4"/>
        <v>5.6710000000000003</v>
      </c>
      <c r="C127" s="138"/>
      <c r="F127" s="3"/>
      <c r="H127" s="8">
        <v>5.3</v>
      </c>
      <c r="I127" s="39"/>
      <c r="L127" s="3"/>
    </row>
    <row r="128" spans="1:12" ht="12.5" x14ac:dyDescent="0.25">
      <c r="A128" s="4">
        <v>62500</v>
      </c>
      <c r="B128" s="137">
        <f t="shared" si="4"/>
        <v>5.7138</v>
      </c>
      <c r="C128" s="138"/>
      <c r="F128" s="3"/>
      <c r="H128" s="8">
        <v>5.34</v>
      </c>
      <c r="I128" s="39"/>
      <c r="L128" s="3"/>
    </row>
    <row r="129" spans="1:12" ht="12.5" x14ac:dyDescent="0.25">
      <c r="A129" s="4">
        <v>63000</v>
      </c>
      <c r="B129" s="137">
        <f t="shared" si="4"/>
        <v>5.7566000000000006</v>
      </c>
      <c r="C129" s="138"/>
      <c r="F129" s="3"/>
      <c r="H129" s="8">
        <v>5.38</v>
      </c>
      <c r="I129" s="39"/>
      <c r="L129" s="3"/>
    </row>
    <row r="130" spans="1:12" ht="12.5" x14ac:dyDescent="0.25">
      <c r="A130" s="4">
        <v>63500</v>
      </c>
      <c r="B130" s="137">
        <f t="shared" si="4"/>
        <v>5.7994000000000003</v>
      </c>
      <c r="C130" s="138"/>
      <c r="F130" s="3"/>
      <c r="H130" s="8">
        <v>5.42</v>
      </c>
      <c r="I130" s="39"/>
      <c r="L130" s="3"/>
    </row>
    <row r="131" spans="1:12" ht="12.5" x14ac:dyDescent="0.25">
      <c r="A131" s="4">
        <v>64000</v>
      </c>
      <c r="B131" s="137">
        <f t="shared" si="4"/>
        <v>5.8422000000000001</v>
      </c>
      <c r="C131" s="138"/>
      <c r="F131" s="3"/>
      <c r="H131" s="8">
        <v>5.46</v>
      </c>
      <c r="I131" s="39"/>
      <c r="L131" s="3"/>
    </row>
    <row r="132" spans="1:12" ht="12.5" x14ac:dyDescent="0.25">
      <c r="A132" s="4">
        <v>64500</v>
      </c>
      <c r="B132" s="137">
        <f t="shared" si="4"/>
        <v>5.8850000000000007</v>
      </c>
      <c r="C132" s="138"/>
      <c r="F132" s="3"/>
      <c r="H132" s="8">
        <v>5.5</v>
      </c>
      <c r="I132" s="39"/>
      <c r="L132" s="3"/>
    </row>
    <row r="133" spans="1:12" ht="12.5" x14ac:dyDescent="0.25">
      <c r="A133" s="4">
        <v>65000</v>
      </c>
      <c r="B133" s="137">
        <f t="shared" si="4"/>
        <v>5.9278000000000004</v>
      </c>
      <c r="C133" s="138"/>
      <c r="F133" s="3"/>
      <c r="H133" s="8">
        <v>5.54</v>
      </c>
      <c r="I133" s="39"/>
      <c r="L133" s="3"/>
    </row>
    <row r="134" spans="1:12" ht="12.5" x14ac:dyDescent="0.25">
      <c r="A134" s="4">
        <v>65500</v>
      </c>
      <c r="B134" s="137">
        <f t="shared" si="4"/>
        <v>5.9706000000000001</v>
      </c>
      <c r="C134" s="138"/>
      <c r="F134" s="3"/>
      <c r="H134" s="8">
        <v>5.58</v>
      </c>
      <c r="I134" s="39"/>
      <c r="L134" s="3"/>
    </row>
    <row r="135" spans="1:12" ht="12.5" x14ac:dyDescent="0.25">
      <c r="A135" s="4">
        <v>66000</v>
      </c>
      <c r="B135" s="137">
        <f t="shared" si="4"/>
        <v>6.0134000000000007</v>
      </c>
      <c r="C135" s="138"/>
      <c r="F135" s="3"/>
      <c r="H135" s="8">
        <v>5.62</v>
      </c>
      <c r="I135" s="39"/>
      <c r="L135" s="3"/>
    </row>
    <row r="136" spans="1:12" ht="12.5" x14ac:dyDescent="0.25">
      <c r="A136" s="4">
        <v>66500</v>
      </c>
      <c r="B136" s="137">
        <f t="shared" si="4"/>
        <v>6.0562000000000005</v>
      </c>
      <c r="C136" s="138"/>
      <c r="F136" s="3"/>
      <c r="H136" s="8">
        <v>5.66</v>
      </c>
      <c r="I136" s="39"/>
      <c r="L136" s="3"/>
    </row>
    <row r="137" spans="1:12" ht="12.5" x14ac:dyDescent="0.25">
      <c r="A137" s="4">
        <v>67000</v>
      </c>
      <c r="B137" s="137">
        <f t="shared" si="4"/>
        <v>6.0990000000000002</v>
      </c>
      <c r="C137" s="138"/>
      <c r="F137" s="3"/>
      <c r="H137" s="8">
        <v>5.7</v>
      </c>
      <c r="I137" s="39"/>
      <c r="L137" s="3"/>
    </row>
    <row r="138" spans="1:12" ht="12.5" x14ac:dyDescent="0.25">
      <c r="A138" s="4">
        <v>67500</v>
      </c>
      <c r="B138" s="137">
        <f t="shared" si="4"/>
        <v>6.1418000000000008</v>
      </c>
      <c r="C138" s="138"/>
      <c r="F138" s="3"/>
      <c r="H138" s="8">
        <v>5.74</v>
      </c>
      <c r="I138" s="39"/>
      <c r="L138" s="3"/>
    </row>
    <row r="139" spans="1:12" ht="12.5" x14ac:dyDescent="0.25">
      <c r="A139" s="4">
        <v>68000</v>
      </c>
      <c r="B139" s="137">
        <f t="shared" si="4"/>
        <v>6.1846000000000005</v>
      </c>
      <c r="C139" s="138"/>
      <c r="F139" s="3"/>
      <c r="H139" s="8">
        <v>5.78</v>
      </c>
      <c r="I139" s="39"/>
      <c r="L139" s="3"/>
    </row>
    <row r="140" spans="1:12" ht="12.5" x14ac:dyDescent="0.25">
      <c r="A140" s="4">
        <v>68500</v>
      </c>
      <c r="B140" s="137">
        <f t="shared" si="4"/>
        <v>6.2274000000000003</v>
      </c>
      <c r="C140" s="138"/>
      <c r="F140" s="3"/>
      <c r="H140" s="8">
        <v>5.82</v>
      </c>
      <c r="I140" s="39"/>
      <c r="L140" s="3"/>
    </row>
    <row r="141" spans="1:12" ht="12.5" x14ac:dyDescent="0.25">
      <c r="A141" s="4">
        <v>69000</v>
      </c>
      <c r="B141" s="137">
        <f t="shared" si="4"/>
        <v>6.2702000000000009</v>
      </c>
      <c r="C141" s="138"/>
      <c r="F141" s="3"/>
      <c r="H141" s="8">
        <v>5.86</v>
      </c>
      <c r="I141" s="39"/>
      <c r="L141" s="3"/>
    </row>
    <row r="142" spans="1:12" ht="12.5" x14ac:dyDescent="0.25">
      <c r="A142" s="4">
        <v>69500</v>
      </c>
      <c r="B142" s="137">
        <f>+H142*1.08</f>
        <v>6.3720000000000008</v>
      </c>
      <c r="C142" s="195"/>
      <c r="F142" s="3"/>
      <c r="H142" s="8">
        <v>5.9</v>
      </c>
      <c r="I142" s="39"/>
      <c r="L142" s="3"/>
    </row>
    <row r="143" spans="1:12" ht="12.5" x14ac:dyDescent="0.25">
      <c r="A143" s="4">
        <v>70000</v>
      </c>
      <c r="B143" s="137">
        <f>+H143*1.08</f>
        <v>6.4152000000000005</v>
      </c>
      <c r="C143" s="138"/>
      <c r="F143" s="3"/>
      <c r="H143" s="8">
        <v>5.94</v>
      </c>
      <c r="I143" s="39"/>
      <c r="L143" s="3"/>
    </row>
    <row r="144" spans="1:12" ht="12.5" x14ac:dyDescent="0.25">
      <c r="A144" s="4">
        <v>70500</v>
      </c>
      <c r="B144" s="137">
        <f t="shared" ref="B144:B207" si="5">+H144*1.08</f>
        <v>6.458400000000001</v>
      </c>
      <c r="C144" s="138"/>
      <c r="F144" s="3"/>
      <c r="H144" s="8">
        <v>5.98</v>
      </c>
      <c r="I144" s="39"/>
      <c r="L144" s="3"/>
    </row>
    <row r="145" spans="1:12" ht="12.5" x14ac:dyDescent="0.25">
      <c r="A145" s="4">
        <v>71000</v>
      </c>
      <c r="B145" s="137">
        <f t="shared" si="5"/>
        <v>6.5015999999999998</v>
      </c>
      <c r="C145" s="138"/>
      <c r="F145" s="3"/>
      <c r="H145" s="8">
        <v>6.02</v>
      </c>
      <c r="I145" s="39"/>
      <c r="L145" s="3"/>
    </row>
    <row r="146" spans="1:12" ht="12.5" x14ac:dyDescent="0.25">
      <c r="A146" s="4">
        <v>71500</v>
      </c>
      <c r="B146" s="137">
        <f t="shared" si="5"/>
        <v>6.5448000000000004</v>
      </c>
      <c r="C146" s="138"/>
      <c r="F146" s="3"/>
      <c r="H146" s="8">
        <v>6.06</v>
      </c>
      <c r="I146" s="39"/>
      <c r="L146" s="3"/>
    </row>
    <row r="147" spans="1:12" ht="12.5" x14ac:dyDescent="0.25">
      <c r="A147" s="4">
        <v>72000</v>
      </c>
      <c r="B147" s="137">
        <f t="shared" si="5"/>
        <v>6.5880000000000001</v>
      </c>
      <c r="C147" s="138"/>
      <c r="F147" s="3"/>
      <c r="H147" s="8">
        <v>6.1</v>
      </c>
      <c r="I147" s="39"/>
      <c r="L147" s="3"/>
    </row>
    <row r="148" spans="1:12" ht="12.5" x14ac:dyDescent="0.25">
      <c r="A148" s="4">
        <v>72500</v>
      </c>
      <c r="B148" s="137">
        <f t="shared" si="5"/>
        <v>6.6311999999999998</v>
      </c>
      <c r="C148" s="138"/>
      <c r="F148" s="3"/>
      <c r="H148" s="8">
        <v>6.14</v>
      </c>
      <c r="I148" s="39"/>
      <c r="L148" s="3"/>
    </row>
    <row r="149" spans="1:12" ht="12.5" x14ac:dyDescent="0.25">
      <c r="A149" s="4">
        <v>73000</v>
      </c>
      <c r="B149" s="137">
        <f t="shared" si="5"/>
        <v>6.6744000000000003</v>
      </c>
      <c r="C149" s="138"/>
      <c r="F149" s="3"/>
      <c r="H149" s="8">
        <v>6.18</v>
      </c>
      <c r="I149" s="39"/>
      <c r="L149" s="3"/>
    </row>
    <row r="150" spans="1:12" ht="12.5" x14ac:dyDescent="0.25">
      <c r="A150" s="4">
        <v>73500</v>
      </c>
      <c r="B150" s="137">
        <f t="shared" si="5"/>
        <v>6.7176</v>
      </c>
      <c r="C150" s="138"/>
      <c r="F150" s="3"/>
      <c r="H150" s="8">
        <v>6.22</v>
      </c>
      <c r="I150" s="39"/>
      <c r="L150" s="3"/>
    </row>
    <row r="151" spans="1:12" ht="12.5" x14ac:dyDescent="0.25">
      <c r="A151" s="4">
        <v>74000</v>
      </c>
      <c r="B151" s="137">
        <f t="shared" si="5"/>
        <v>6.7608000000000006</v>
      </c>
      <c r="C151" s="138"/>
      <c r="F151" s="3"/>
      <c r="H151" s="8">
        <v>6.26</v>
      </c>
      <c r="I151" s="39"/>
      <c r="L151" s="3"/>
    </row>
    <row r="152" spans="1:12" ht="12.5" x14ac:dyDescent="0.25">
      <c r="A152" s="4">
        <v>74500</v>
      </c>
      <c r="B152" s="137">
        <f t="shared" si="5"/>
        <v>6.8040000000000003</v>
      </c>
      <c r="C152" s="138"/>
      <c r="F152" s="3"/>
      <c r="H152" s="8">
        <v>6.3</v>
      </c>
      <c r="I152" s="39"/>
      <c r="L152" s="3"/>
    </row>
    <row r="153" spans="1:12" ht="12.5" x14ac:dyDescent="0.25">
      <c r="A153" s="4">
        <v>75000</v>
      </c>
      <c r="B153" s="137">
        <f t="shared" si="5"/>
        <v>6.8472</v>
      </c>
      <c r="C153" s="138"/>
      <c r="F153" s="3"/>
      <c r="H153" s="8">
        <v>6.34</v>
      </c>
      <c r="I153" s="39"/>
      <c r="L153" s="3"/>
    </row>
    <row r="154" spans="1:12" ht="12.5" x14ac:dyDescent="0.25">
      <c r="A154" s="4">
        <v>75500</v>
      </c>
      <c r="B154" s="137">
        <f t="shared" si="5"/>
        <v>6.8904000000000005</v>
      </c>
      <c r="C154" s="138"/>
      <c r="F154" s="3"/>
      <c r="H154" s="8">
        <v>6.38</v>
      </c>
      <c r="I154" s="39"/>
      <c r="L154" s="3"/>
    </row>
    <row r="155" spans="1:12" ht="12.5" x14ac:dyDescent="0.25">
      <c r="A155" s="4">
        <v>76000</v>
      </c>
      <c r="B155" s="137">
        <f t="shared" si="5"/>
        <v>6.9336000000000002</v>
      </c>
      <c r="C155" s="138"/>
      <c r="F155" s="3"/>
      <c r="H155" s="8">
        <v>6.42</v>
      </c>
      <c r="I155" s="39"/>
      <c r="L155" s="3"/>
    </row>
    <row r="156" spans="1:12" ht="12.5" x14ac:dyDescent="0.25">
      <c r="A156" s="4">
        <v>76500</v>
      </c>
      <c r="B156" s="137">
        <f t="shared" si="5"/>
        <v>6.9768000000000008</v>
      </c>
      <c r="C156" s="138"/>
      <c r="F156" s="3"/>
      <c r="H156" s="8">
        <v>6.46</v>
      </c>
      <c r="I156" s="39"/>
      <c r="L156" s="3"/>
    </row>
    <row r="157" spans="1:12" ht="12.5" x14ac:dyDescent="0.25">
      <c r="A157" s="4">
        <v>77000</v>
      </c>
      <c r="B157" s="137">
        <f t="shared" si="5"/>
        <v>7.0200000000000005</v>
      </c>
      <c r="C157" s="138"/>
      <c r="F157" s="3"/>
      <c r="H157" s="8">
        <v>6.5</v>
      </c>
      <c r="I157" s="39"/>
      <c r="L157" s="3"/>
    </row>
    <row r="158" spans="1:12" ht="12.5" x14ac:dyDescent="0.25">
      <c r="A158" s="4">
        <v>77500</v>
      </c>
      <c r="B158" s="137">
        <f t="shared" si="5"/>
        <v>7.0632000000000001</v>
      </c>
      <c r="C158" s="138"/>
      <c r="F158" s="3"/>
      <c r="H158" s="8">
        <v>6.54</v>
      </c>
      <c r="I158" s="39"/>
      <c r="L158" s="3"/>
    </row>
    <row r="159" spans="1:12" ht="12.5" x14ac:dyDescent="0.25">
      <c r="A159" s="4">
        <v>78000</v>
      </c>
      <c r="B159" s="137">
        <f t="shared" si="5"/>
        <v>7.1064000000000007</v>
      </c>
      <c r="C159" s="138"/>
      <c r="F159" s="3"/>
      <c r="H159" s="8">
        <v>6.58</v>
      </c>
      <c r="I159" s="39"/>
      <c r="L159" s="3"/>
    </row>
    <row r="160" spans="1:12" ht="12.5" x14ac:dyDescent="0.25">
      <c r="A160" s="4">
        <v>78500</v>
      </c>
      <c r="B160" s="137">
        <f t="shared" si="5"/>
        <v>7.1496000000000004</v>
      </c>
      <c r="C160" s="138"/>
      <c r="F160" s="3"/>
      <c r="H160" s="8">
        <v>6.62</v>
      </c>
      <c r="I160" s="39"/>
      <c r="L160" s="3"/>
    </row>
    <row r="161" spans="1:12" ht="12.5" x14ac:dyDescent="0.25">
      <c r="A161" s="4">
        <v>79000</v>
      </c>
      <c r="B161" s="137">
        <f t="shared" si="5"/>
        <v>7.192800000000001</v>
      </c>
      <c r="C161" s="138"/>
      <c r="F161" s="3"/>
      <c r="H161" s="8">
        <v>6.66</v>
      </c>
      <c r="I161" s="39"/>
      <c r="L161" s="3"/>
    </row>
    <row r="162" spans="1:12" ht="12.5" x14ac:dyDescent="0.25">
      <c r="A162" s="4">
        <v>79500</v>
      </c>
      <c r="B162" s="137">
        <f t="shared" si="5"/>
        <v>7.2360000000000007</v>
      </c>
      <c r="C162" s="138"/>
      <c r="F162" s="3"/>
      <c r="H162" s="8">
        <v>6.7</v>
      </c>
      <c r="I162" s="39"/>
      <c r="L162" s="3"/>
    </row>
    <row r="163" spans="1:12" ht="12.5" x14ac:dyDescent="0.25">
      <c r="A163" s="4">
        <v>80000</v>
      </c>
      <c r="B163" s="137">
        <f t="shared" si="5"/>
        <v>7.2792000000000003</v>
      </c>
      <c r="C163" s="138"/>
      <c r="F163" s="3"/>
      <c r="H163" s="8">
        <v>6.74</v>
      </c>
      <c r="I163" s="39"/>
      <c r="L163" s="3"/>
    </row>
    <row r="164" spans="1:12" ht="12.5" x14ac:dyDescent="0.25">
      <c r="A164" s="4">
        <v>80500</v>
      </c>
      <c r="B164" s="137">
        <f t="shared" si="5"/>
        <v>7.3224000000000009</v>
      </c>
      <c r="C164" s="138"/>
      <c r="F164" s="3"/>
      <c r="H164" s="8">
        <v>6.78</v>
      </c>
      <c r="I164" s="39"/>
      <c r="L164" s="3"/>
    </row>
    <row r="165" spans="1:12" ht="12.5" x14ac:dyDescent="0.25">
      <c r="A165" s="4">
        <v>81000</v>
      </c>
      <c r="B165" s="137">
        <f t="shared" si="5"/>
        <v>7.3656000000000006</v>
      </c>
      <c r="C165" s="138"/>
      <c r="F165" s="3"/>
      <c r="H165" s="8">
        <v>6.82</v>
      </c>
      <c r="I165" s="39"/>
      <c r="L165" s="3"/>
    </row>
    <row r="166" spans="1:12" ht="12.5" x14ac:dyDescent="0.25">
      <c r="A166" s="4">
        <v>81500</v>
      </c>
      <c r="B166" s="137">
        <f t="shared" si="5"/>
        <v>7.4088000000000012</v>
      </c>
      <c r="C166" s="138"/>
      <c r="F166" s="3"/>
      <c r="H166" s="8">
        <v>6.86</v>
      </c>
      <c r="I166" s="39"/>
      <c r="L166" s="3"/>
    </row>
    <row r="167" spans="1:12" ht="12.5" x14ac:dyDescent="0.25">
      <c r="A167" s="4">
        <v>82000</v>
      </c>
      <c r="B167" s="137">
        <f t="shared" si="5"/>
        <v>7.4520000000000008</v>
      </c>
      <c r="C167" s="138"/>
      <c r="F167" s="3"/>
      <c r="H167" s="8">
        <v>6.9</v>
      </c>
      <c r="I167" s="39"/>
      <c r="L167" s="3"/>
    </row>
    <row r="168" spans="1:12" ht="12.5" x14ac:dyDescent="0.25">
      <c r="A168" s="4">
        <v>82500</v>
      </c>
      <c r="B168" s="137">
        <f t="shared" si="5"/>
        <v>7.4952000000000005</v>
      </c>
      <c r="C168" s="138"/>
      <c r="F168" s="3"/>
      <c r="H168" s="8">
        <v>6.94</v>
      </c>
      <c r="I168" s="39"/>
      <c r="L168" s="3"/>
    </row>
    <row r="169" spans="1:12" ht="12.5" x14ac:dyDescent="0.25">
      <c r="A169" s="4">
        <v>83000</v>
      </c>
      <c r="B169" s="137">
        <f t="shared" si="5"/>
        <v>7.5384000000000011</v>
      </c>
      <c r="C169" s="138"/>
      <c r="F169" s="3"/>
      <c r="H169" s="8">
        <v>6.98</v>
      </c>
      <c r="I169" s="39"/>
      <c r="L169" s="3"/>
    </row>
    <row r="170" spans="1:12" ht="12.5" x14ac:dyDescent="0.25">
      <c r="A170" s="4">
        <v>83500</v>
      </c>
      <c r="B170" s="137">
        <f t="shared" si="5"/>
        <v>7.5815999999999999</v>
      </c>
      <c r="C170" s="138"/>
      <c r="F170" s="3"/>
      <c r="H170" s="8">
        <v>7.02</v>
      </c>
      <c r="I170" s="39"/>
      <c r="L170" s="3"/>
    </row>
    <row r="171" spans="1:12" ht="12.5" x14ac:dyDescent="0.25">
      <c r="A171" s="4">
        <v>84000</v>
      </c>
      <c r="B171" s="137">
        <f t="shared" si="5"/>
        <v>7.6248000000000005</v>
      </c>
      <c r="C171" s="138"/>
      <c r="F171" s="3"/>
      <c r="H171" s="8">
        <v>7.06</v>
      </c>
      <c r="I171" s="39"/>
      <c r="L171" s="3"/>
    </row>
    <row r="172" spans="1:12" ht="12.5" x14ac:dyDescent="0.25">
      <c r="A172" s="4">
        <v>84500</v>
      </c>
      <c r="B172" s="137">
        <f t="shared" si="5"/>
        <v>7.6680000000000001</v>
      </c>
      <c r="C172" s="138"/>
      <c r="F172" s="3"/>
      <c r="H172" s="8">
        <v>7.1</v>
      </c>
      <c r="I172" s="39"/>
      <c r="L172" s="3"/>
    </row>
    <row r="173" spans="1:12" ht="12.5" x14ac:dyDescent="0.25">
      <c r="A173" s="4">
        <v>85000</v>
      </c>
      <c r="B173" s="137">
        <f t="shared" si="5"/>
        <v>7.7111999999999998</v>
      </c>
      <c r="C173" s="138"/>
      <c r="F173" s="3"/>
      <c r="H173" s="8">
        <v>7.14</v>
      </c>
      <c r="I173" s="39"/>
      <c r="L173" s="3"/>
    </row>
    <row r="174" spans="1:12" ht="12.5" x14ac:dyDescent="0.25">
      <c r="A174" s="4">
        <v>85500</v>
      </c>
      <c r="B174" s="137">
        <f t="shared" si="5"/>
        <v>7.7544000000000004</v>
      </c>
      <c r="C174" s="138"/>
      <c r="F174" s="3"/>
      <c r="H174" s="8">
        <v>7.18</v>
      </c>
      <c r="I174" s="39"/>
      <c r="L174" s="3"/>
    </row>
    <row r="175" spans="1:12" ht="12.5" x14ac:dyDescent="0.25">
      <c r="A175" s="4">
        <v>86000</v>
      </c>
      <c r="B175" s="137">
        <f t="shared" si="5"/>
        <v>7.7976000000000001</v>
      </c>
      <c r="C175" s="138"/>
      <c r="F175" s="3"/>
      <c r="H175" s="8">
        <v>7.22</v>
      </c>
      <c r="I175" s="39"/>
      <c r="L175" s="3"/>
    </row>
    <row r="176" spans="1:12" ht="12.5" x14ac:dyDescent="0.25">
      <c r="A176" s="4">
        <v>86500</v>
      </c>
      <c r="B176" s="137">
        <f t="shared" si="5"/>
        <v>7.8408000000000007</v>
      </c>
      <c r="C176" s="138"/>
      <c r="F176" s="3"/>
      <c r="H176" s="8">
        <v>7.26</v>
      </c>
      <c r="I176" s="39"/>
      <c r="L176" s="3"/>
    </row>
    <row r="177" spans="1:12" ht="12.5" x14ac:dyDescent="0.25">
      <c r="A177" s="4">
        <v>87000</v>
      </c>
      <c r="B177" s="137">
        <f t="shared" si="5"/>
        <v>7.8840000000000057</v>
      </c>
      <c r="C177" s="138"/>
      <c r="F177" s="3"/>
      <c r="H177" s="8">
        <v>7.3000000000000052</v>
      </c>
      <c r="I177" s="39"/>
      <c r="L177" s="3"/>
    </row>
    <row r="178" spans="1:12" ht="12.5" x14ac:dyDescent="0.25">
      <c r="A178" s="4">
        <v>87500</v>
      </c>
      <c r="B178" s="137">
        <f t="shared" si="5"/>
        <v>7.9272000000000062</v>
      </c>
      <c r="C178" s="138"/>
      <c r="F178" s="3"/>
      <c r="H178" s="8">
        <v>7.3400000000000052</v>
      </c>
      <c r="I178" s="39"/>
      <c r="L178" s="3"/>
    </row>
    <row r="179" spans="1:12" ht="12.5" x14ac:dyDescent="0.25">
      <c r="A179" s="4">
        <v>88000</v>
      </c>
      <c r="B179" s="137">
        <f t="shared" si="5"/>
        <v>7.9704000000000059</v>
      </c>
      <c r="C179" s="138"/>
      <c r="F179" s="3"/>
      <c r="H179" s="8">
        <v>7.3800000000000052</v>
      </c>
      <c r="I179" s="39"/>
      <c r="L179" s="3"/>
    </row>
    <row r="180" spans="1:12" ht="12.5" x14ac:dyDescent="0.25">
      <c r="A180" s="4">
        <v>88500</v>
      </c>
      <c r="B180" s="137">
        <f t="shared" si="5"/>
        <v>8.0136000000000056</v>
      </c>
      <c r="C180" s="138"/>
      <c r="F180" s="3"/>
      <c r="H180" s="8">
        <v>7.4200000000000053</v>
      </c>
      <c r="I180" s="39"/>
      <c r="L180" s="3"/>
    </row>
    <row r="181" spans="1:12" ht="12.5" x14ac:dyDescent="0.25">
      <c r="A181" s="4">
        <v>89000</v>
      </c>
      <c r="B181" s="137">
        <f t="shared" si="5"/>
        <v>8.0568000000000062</v>
      </c>
      <c r="C181" s="138"/>
      <c r="F181" s="3"/>
      <c r="H181" s="8">
        <v>7.4600000000000053</v>
      </c>
      <c r="I181" s="39"/>
      <c r="L181" s="3"/>
    </row>
    <row r="182" spans="1:12" ht="12.5" x14ac:dyDescent="0.25">
      <c r="A182" s="4">
        <v>89500</v>
      </c>
      <c r="B182" s="137">
        <f t="shared" si="5"/>
        <v>8.1000000000000068</v>
      </c>
      <c r="C182" s="138"/>
      <c r="F182" s="3"/>
      <c r="H182" s="8">
        <v>7.5000000000000053</v>
      </c>
      <c r="I182" s="39"/>
      <c r="L182" s="3"/>
    </row>
    <row r="183" spans="1:12" ht="12.5" x14ac:dyDescent="0.25">
      <c r="A183" s="4">
        <v>90000</v>
      </c>
      <c r="B183" s="137">
        <f t="shared" si="5"/>
        <v>8.1432000000000055</v>
      </c>
      <c r="C183" s="138"/>
      <c r="F183" s="3"/>
      <c r="H183" s="8">
        <v>7.5400000000000054</v>
      </c>
      <c r="I183" s="39"/>
      <c r="L183" s="3"/>
    </row>
    <row r="184" spans="1:12" ht="12.5" x14ac:dyDescent="0.25">
      <c r="A184" s="4">
        <v>90500</v>
      </c>
      <c r="B184" s="137">
        <f t="shared" si="5"/>
        <v>8.1864000000000061</v>
      </c>
      <c r="C184" s="138"/>
      <c r="F184" s="3"/>
      <c r="H184" s="8">
        <v>7.5800000000000054</v>
      </c>
      <c r="I184" s="39"/>
      <c r="L184" s="3"/>
    </row>
    <row r="185" spans="1:12" ht="12.5" x14ac:dyDescent="0.25">
      <c r="A185" s="4">
        <v>91000</v>
      </c>
      <c r="B185" s="137">
        <f t="shared" si="5"/>
        <v>8.2296000000000067</v>
      </c>
      <c r="C185" s="138"/>
      <c r="F185" s="3"/>
      <c r="H185" s="8">
        <v>7.6200000000000054</v>
      </c>
      <c r="I185" s="39"/>
      <c r="L185" s="3"/>
    </row>
    <row r="186" spans="1:12" ht="12.5" x14ac:dyDescent="0.25">
      <c r="A186" s="4">
        <v>91500</v>
      </c>
      <c r="B186" s="137">
        <f t="shared" si="5"/>
        <v>8.2728000000000073</v>
      </c>
      <c r="C186" s="138"/>
      <c r="F186" s="3"/>
      <c r="H186" s="8">
        <v>7.6600000000000055</v>
      </c>
      <c r="I186" s="39"/>
      <c r="L186" s="3"/>
    </row>
    <row r="187" spans="1:12" ht="12.5" x14ac:dyDescent="0.25">
      <c r="A187" s="4">
        <v>92000</v>
      </c>
      <c r="B187" s="137">
        <f t="shared" si="5"/>
        <v>8.3160000000000061</v>
      </c>
      <c r="C187" s="138"/>
      <c r="F187" s="3"/>
      <c r="H187" s="8">
        <v>7.7000000000000055</v>
      </c>
      <c r="I187" s="39"/>
      <c r="L187" s="3"/>
    </row>
    <row r="188" spans="1:12" ht="12.5" x14ac:dyDescent="0.25">
      <c r="A188" s="4">
        <v>92500</v>
      </c>
      <c r="B188" s="137">
        <f t="shared" si="5"/>
        <v>8.3592000000000066</v>
      </c>
      <c r="C188" s="138"/>
      <c r="F188" s="3"/>
      <c r="H188" s="8">
        <v>7.7400000000000055</v>
      </c>
      <c r="I188" s="39"/>
      <c r="L188" s="3"/>
    </row>
    <row r="189" spans="1:12" ht="12.5" x14ac:dyDescent="0.25">
      <c r="A189" s="4">
        <v>93000</v>
      </c>
      <c r="B189" s="137">
        <f t="shared" si="5"/>
        <v>8.4024000000000072</v>
      </c>
      <c r="C189" s="138"/>
      <c r="F189" s="3"/>
      <c r="H189" s="8">
        <v>7.7800000000000056</v>
      </c>
      <c r="I189" s="39"/>
      <c r="L189" s="3"/>
    </row>
    <row r="190" spans="1:12" ht="12.5" x14ac:dyDescent="0.25">
      <c r="A190" s="4">
        <v>93500</v>
      </c>
      <c r="B190" s="137">
        <f t="shared" si="5"/>
        <v>8.445600000000006</v>
      </c>
      <c r="C190" s="138"/>
      <c r="F190" s="3"/>
      <c r="H190" s="8">
        <v>7.8200000000000056</v>
      </c>
      <c r="I190" s="39"/>
      <c r="L190" s="3"/>
    </row>
    <row r="191" spans="1:12" ht="12.5" x14ac:dyDescent="0.25">
      <c r="A191" s="4">
        <v>94000</v>
      </c>
      <c r="B191" s="137">
        <f t="shared" si="5"/>
        <v>8.4888000000000066</v>
      </c>
      <c r="C191" s="138"/>
      <c r="F191" s="3"/>
      <c r="H191" s="8">
        <v>7.8600000000000056</v>
      </c>
      <c r="I191" s="39"/>
      <c r="L191" s="3"/>
    </row>
    <row r="192" spans="1:12" ht="12.5" x14ac:dyDescent="0.25">
      <c r="A192" s="4">
        <v>94500</v>
      </c>
      <c r="B192" s="137">
        <f t="shared" si="5"/>
        <v>8.5320000000000071</v>
      </c>
      <c r="C192" s="138"/>
      <c r="F192" s="3"/>
      <c r="H192" s="8">
        <v>7.9000000000000057</v>
      </c>
      <c r="I192" s="39"/>
      <c r="L192" s="3"/>
    </row>
    <row r="193" spans="1:12" ht="12.5" x14ac:dyDescent="0.25">
      <c r="A193" s="4">
        <v>95000</v>
      </c>
      <c r="B193" s="137">
        <f t="shared" si="5"/>
        <v>8.5752000000000059</v>
      </c>
      <c r="C193" s="138"/>
      <c r="F193" s="3"/>
      <c r="H193" s="8">
        <v>7.9400000000000057</v>
      </c>
      <c r="I193" s="39"/>
      <c r="L193" s="3"/>
    </row>
    <row r="194" spans="1:12" ht="12.5" x14ac:dyDescent="0.25">
      <c r="A194" s="4">
        <v>95500</v>
      </c>
      <c r="B194" s="137">
        <f t="shared" si="5"/>
        <v>8.6184000000000065</v>
      </c>
      <c r="C194" s="138"/>
      <c r="F194" s="3"/>
      <c r="H194" s="8">
        <v>7.9800000000000058</v>
      </c>
      <c r="I194" s="39"/>
      <c r="L194" s="3"/>
    </row>
    <row r="195" spans="1:12" ht="12.5" x14ac:dyDescent="0.25">
      <c r="A195" s="4">
        <v>96000</v>
      </c>
      <c r="B195" s="137">
        <f t="shared" si="5"/>
        <v>8.6616</v>
      </c>
      <c r="C195" s="138"/>
      <c r="F195" s="3"/>
      <c r="H195" s="8">
        <v>8.02</v>
      </c>
      <c r="I195" s="39"/>
      <c r="L195" s="3"/>
    </row>
    <row r="196" spans="1:12" ht="12.5" x14ac:dyDescent="0.25">
      <c r="A196" s="4">
        <v>96500</v>
      </c>
      <c r="B196" s="137">
        <f t="shared" si="5"/>
        <v>8.7048000000000005</v>
      </c>
      <c r="C196" s="138"/>
      <c r="F196" s="3"/>
      <c r="H196" s="8">
        <v>8.06</v>
      </c>
      <c r="I196" s="39"/>
      <c r="L196" s="3"/>
    </row>
    <row r="197" spans="1:12" ht="12.5" x14ac:dyDescent="0.25">
      <c r="A197" s="4">
        <v>97000</v>
      </c>
      <c r="B197" s="137">
        <f t="shared" si="5"/>
        <v>8.7479999999999993</v>
      </c>
      <c r="C197" s="138"/>
      <c r="F197" s="3"/>
      <c r="H197" s="8">
        <v>8.1</v>
      </c>
      <c r="I197" s="39"/>
      <c r="L197" s="3"/>
    </row>
    <row r="198" spans="1:12" ht="12.5" x14ac:dyDescent="0.25">
      <c r="A198" s="4">
        <v>97500</v>
      </c>
      <c r="B198" s="137">
        <f t="shared" si="5"/>
        <v>8.7912000000000017</v>
      </c>
      <c r="C198" s="138"/>
      <c r="F198" s="3"/>
      <c r="H198" s="8">
        <v>8.14</v>
      </c>
      <c r="I198" s="39"/>
      <c r="L198" s="3"/>
    </row>
    <row r="199" spans="1:12" ht="12.5" x14ac:dyDescent="0.25">
      <c r="A199" s="4">
        <v>98000</v>
      </c>
      <c r="B199" s="137">
        <f t="shared" si="5"/>
        <v>8.8344000000000005</v>
      </c>
      <c r="C199" s="138"/>
      <c r="F199" s="3"/>
      <c r="H199" s="8">
        <v>8.18</v>
      </c>
      <c r="I199" s="39"/>
      <c r="L199" s="3"/>
    </row>
    <row r="200" spans="1:12" ht="12.5" x14ac:dyDescent="0.25">
      <c r="A200" s="4">
        <v>98500</v>
      </c>
      <c r="B200" s="137">
        <f t="shared" si="5"/>
        <v>8.877600000000001</v>
      </c>
      <c r="C200" s="138"/>
      <c r="F200" s="3"/>
      <c r="H200" s="8">
        <v>8.2200000000000006</v>
      </c>
      <c r="I200" s="39"/>
      <c r="L200" s="3"/>
    </row>
    <row r="201" spans="1:12" ht="12.5" x14ac:dyDescent="0.25">
      <c r="A201" s="4">
        <v>99000</v>
      </c>
      <c r="B201" s="137">
        <f t="shared" si="5"/>
        <v>8.9207999999999998</v>
      </c>
      <c r="C201" s="138"/>
      <c r="F201" s="3"/>
      <c r="H201" s="8">
        <v>8.26</v>
      </c>
      <c r="I201" s="39"/>
      <c r="L201" s="3"/>
    </row>
    <row r="202" spans="1:12" ht="12.5" x14ac:dyDescent="0.25">
      <c r="A202" s="4">
        <v>99500</v>
      </c>
      <c r="B202" s="137">
        <f t="shared" si="5"/>
        <v>8.9640000000000022</v>
      </c>
      <c r="C202" s="138"/>
      <c r="F202" s="3"/>
      <c r="H202" s="8">
        <v>8.3000000000000007</v>
      </c>
      <c r="I202" s="39"/>
      <c r="L202" s="3"/>
    </row>
    <row r="203" spans="1:12" ht="12.5" x14ac:dyDescent="0.25">
      <c r="A203" s="4">
        <v>100000</v>
      </c>
      <c r="B203" s="137">
        <f t="shared" si="5"/>
        <v>9.007200000000001</v>
      </c>
      <c r="C203" s="138"/>
      <c r="F203" s="3"/>
      <c r="H203" s="8">
        <v>8.34</v>
      </c>
      <c r="I203" s="39"/>
      <c r="L203" s="3"/>
    </row>
    <row r="204" spans="1:12" ht="12.5" x14ac:dyDescent="0.25">
      <c r="A204" s="4">
        <v>100500</v>
      </c>
      <c r="B204" s="137">
        <f t="shared" si="5"/>
        <v>9.0503999999999998</v>
      </c>
      <c r="C204" s="138"/>
      <c r="F204" s="3"/>
      <c r="H204" s="8">
        <v>8.379999999999999</v>
      </c>
      <c r="I204" s="39"/>
      <c r="L204" s="3"/>
    </row>
    <row r="205" spans="1:12" ht="12.5" x14ac:dyDescent="0.25">
      <c r="A205" s="4">
        <v>101000</v>
      </c>
      <c r="B205" s="137">
        <f t="shared" si="5"/>
        <v>9.0935999999999986</v>
      </c>
      <c r="C205" s="138"/>
      <c r="F205" s="3"/>
      <c r="H205" s="8">
        <v>8.4199999999999982</v>
      </c>
      <c r="I205" s="39"/>
      <c r="L205" s="3"/>
    </row>
    <row r="206" spans="1:12" ht="12.5" x14ac:dyDescent="0.25">
      <c r="A206" s="4">
        <v>101500</v>
      </c>
      <c r="B206" s="137">
        <f t="shared" si="5"/>
        <v>9.1367999999999974</v>
      </c>
      <c r="C206" s="138"/>
      <c r="F206" s="3"/>
      <c r="H206" s="8">
        <v>8.4599999999999973</v>
      </c>
      <c r="I206" s="39"/>
      <c r="L206" s="3"/>
    </row>
    <row r="207" spans="1:12" ht="12.5" x14ac:dyDescent="0.25">
      <c r="A207" s="4">
        <v>102000</v>
      </c>
      <c r="B207" s="137">
        <f t="shared" si="5"/>
        <v>9.1799999999999962</v>
      </c>
      <c r="C207" s="138"/>
      <c r="F207" s="3"/>
      <c r="H207" s="8">
        <v>8.4999999999999964</v>
      </c>
      <c r="I207" s="39"/>
      <c r="L207" s="3"/>
    </row>
    <row r="208" spans="1:12" ht="12.5" x14ac:dyDescent="0.25">
      <c r="A208" s="4">
        <v>102500</v>
      </c>
      <c r="B208" s="137">
        <f t="shared" ref="B208:B271" si="6">+H208*1.08</f>
        <v>9.2231999999999967</v>
      </c>
      <c r="C208" s="138"/>
      <c r="F208" s="3"/>
      <c r="H208" s="8">
        <v>8.5399999999999956</v>
      </c>
      <c r="I208" s="39"/>
      <c r="L208" s="3"/>
    </row>
    <row r="209" spans="1:12" ht="12.5" x14ac:dyDescent="0.25">
      <c r="A209" s="4">
        <v>103000</v>
      </c>
      <c r="B209" s="137">
        <f t="shared" si="6"/>
        <v>9.2663999999999955</v>
      </c>
      <c r="C209" s="138"/>
      <c r="F209" s="3"/>
      <c r="H209" s="8">
        <v>8.5799999999999947</v>
      </c>
      <c r="I209" s="39"/>
      <c r="L209" s="3"/>
    </row>
    <row r="210" spans="1:12" ht="12.5" x14ac:dyDescent="0.25">
      <c r="A210" s="4">
        <v>103500</v>
      </c>
      <c r="B210" s="137">
        <f t="shared" si="6"/>
        <v>9.3095999999999943</v>
      </c>
      <c r="C210" s="138"/>
      <c r="F210" s="3"/>
      <c r="H210" s="8">
        <v>8.6199999999999939</v>
      </c>
      <c r="I210" s="39"/>
      <c r="L210" s="3"/>
    </row>
    <row r="211" spans="1:12" ht="12.5" x14ac:dyDescent="0.25">
      <c r="A211" s="4">
        <v>104000</v>
      </c>
      <c r="B211" s="137">
        <f t="shared" si="6"/>
        <v>9.3527999999999931</v>
      </c>
      <c r="C211" s="138"/>
      <c r="F211" s="3"/>
      <c r="H211" s="8">
        <v>8.659999999999993</v>
      </c>
      <c r="I211" s="39"/>
      <c r="L211" s="3"/>
    </row>
    <row r="212" spans="1:12" ht="12.5" x14ac:dyDescent="0.25">
      <c r="A212" s="4">
        <v>104500</v>
      </c>
      <c r="B212" s="137">
        <f t="shared" si="6"/>
        <v>9.3959999999999919</v>
      </c>
      <c r="C212" s="138"/>
      <c r="F212" s="3"/>
      <c r="H212" s="8">
        <v>8.6999999999999922</v>
      </c>
      <c r="I212" s="39"/>
      <c r="L212" s="3"/>
    </row>
    <row r="213" spans="1:12" ht="12.5" x14ac:dyDescent="0.25">
      <c r="A213" s="4">
        <v>105000</v>
      </c>
      <c r="B213" s="137">
        <f t="shared" si="6"/>
        <v>9.4391999999999907</v>
      </c>
      <c r="C213" s="138"/>
      <c r="F213" s="3"/>
      <c r="H213" s="8">
        <v>8.7399999999999913</v>
      </c>
      <c r="I213" s="39"/>
      <c r="L213" s="3"/>
    </row>
    <row r="214" spans="1:12" ht="12.5" x14ac:dyDescent="0.25">
      <c r="A214" s="4">
        <v>105500</v>
      </c>
      <c r="B214" s="137">
        <f t="shared" si="6"/>
        <v>9.4823999999999895</v>
      </c>
      <c r="C214" s="138"/>
      <c r="F214" s="3"/>
      <c r="H214" s="8">
        <v>8.7799999999999905</v>
      </c>
      <c r="I214" s="39"/>
      <c r="L214" s="3"/>
    </row>
    <row r="215" spans="1:12" ht="12.5" x14ac:dyDescent="0.25">
      <c r="A215" s="4">
        <v>106000</v>
      </c>
      <c r="B215" s="137">
        <f t="shared" si="6"/>
        <v>9.5255999999999901</v>
      </c>
      <c r="C215" s="138"/>
      <c r="F215" s="3"/>
      <c r="H215" s="8">
        <v>8.8199999999999896</v>
      </c>
      <c r="I215" s="39"/>
      <c r="L215" s="3"/>
    </row>
    <row r="216" spans="1:12" ht="12.5" x14ac:dyDescent="0.25">
      <c r="A216" s="4">
        <v>106500</v>
      </c>
      <c r="B216" s="137">
        <f t="shared" si="6"/>
        <v>9.5687999999999889</v>
      </c>
      <c r="C216" s="138"/>
      <c r="F216" s="3"/>
      <c r="H216" s="8">
        <v>8.8599999999999888</v>
      </c>
      <c r="I216" s="39"/>
      <c r="L216" s="3"/>
    </row>
    <row r="217" spans="1:12" ht="12.5" x14ac:dyDescent="0.25">
      <c r="A217" s="4">
        <v>107000</v>
      </c>
      <c r="B217" s="137">
        <f t="shared" si="6"/>
        <v>9.6119999999999877</v>
      </c>
      <c r="C217" s="138"/>
      <c r="F217" s="3"/>
      <c r="H217" s="8">
        <v>8.8999999999999879</v>
      </c>
      <c r="I217" s="39"/>
      <c r="L217" s="3"/>
    </row>
    <row r="218" spans="1:12" ht="12.5" x14ac:dyDescent="0.25">
      <c r="A218" s="4">
        <v>107500</v>
      </c>
      <c r="B218" s="137">
        <f t="shared" si="6"/>
        <v>9.6551999999999865</v>
      </c>
      <c r="C218" s="138"/>
      <c r="F218" s="3"/>
      <c r="H218" s="8">
        <v>8.9399999999999871</v>
      </c>
      <c r="I218" s="39"/>
      <c r="L218" s="3"/>
    </row>
    <row r="219" spans="1:12" ht="12.5" x14ac:dyDescent="0.25">
      <c r="A219" s="4">
        <v>108000</v>
      </c>
      <c r="B219" s="137">
        <f t="shared" si="6"/>
        <v>9.6983999999999853</v>
      </c>
      <c r="C219" s="138"/>
      <c r="F219" s="3"/>
      <c r="H219" s="8">
        <v>8.9799999999999862</v>
      </c>
      <c r="I219" s="39"/>
      <c r="L219" s="3"/>
    </row>
    <row r="220" spans="1:12" ht="12.5" x14ac:dyDescent="0.25">
      <c r="A220" s="4">
        <v>108500</v>
      </c>
      <c r="B220" s="137">
        <f t="shared" si="6"/>
        <v>9.741599999999984</v>
      </c>
      <c r="C220" s="138"/>
      <c r="F220" s="3"/>
      <c r="H220" s="8">
        <v>9.0199999999999854</v>
      </c>
      <c r="I220" s="39"/>
      <c r="L220" s="3"/>
    </row>
    <row r="221" spans="1:12" ht="12.5" x14ac:dyDescent="0.25">
      <c r="A221" s="4">
        <v>109000</v>
      </c>
      <c r="B221" s="137">
        <f t="shared" si="6"/>
        <v>9.7847999999999846</v>
      </c>
      <c r="C221" s="138"/>
      <c r="F221" s="3"/>
      <c r="H221" s="8">
        <v>9.0599999999999845</v>
      </c>
      <c r="I221" s="39"/>
      <c r="L221" s="3"/>
    </row>
    <row r="222" spans="1:12" ht="12.5" x14ac:dyDescent="0.25">
      <c r="A222" s="4">
        <v>109500</v>
      </c>
      <c r="B222" s="137">
        <f t="shared" si="6"/>
        <v>9.8279999999999834</v>
      </c>
      <c r="C222" s="138"/>
      <c r="F222" s="3"/>
      <c r="H222" s="8">
        <v>9.0999999999999837</v>
      </c>
      <c r="I222" s="39"/>
      <c r="L222" s="3"/>
    </row>
    <row r="223" spans="1:12" ht="12.5" x14ac:dyDescent="0.25">
      <c r="A223" s="4">
        <v>110000</v>
      </c>
      <c r="B223" s="137">
        <f t="shared" si="6"/>
        <v>9.8711999999999822</v>
      </c>
      <c r="C223" s="138"/>
      <c r="F223" s="3"/>
      <c r="H223" s="8">
        <v>9.1399999999999828</v>
      </c>
      <c r="I223" s="39"/>
      <c r="L223" s="3"/>
    </row>
    <row r="224" spans="1:12" ht="12.5" x14ac:dyDescent="0.25">
      <c r="A224" s="4">
        <v>110500</v>
      </c>
      <c r="B224" s="137">
        <f t="shared" si="6"/>
        <v>9.914399999999981</v>
      </c>
      <c r="C224" s="138"/>
      <c r="F224" s="3"/>
      <c r="H224" s="8">
        <v>9.179999999999982</v>
      </c>
      <c r="I224" s="39"/>
      <c r="L224" s="3"/>
    </row>
    <row r="225" spans="1:12" ht="12.5" x14ac:dyDescent="0.25">
      <c r="A225" s="4">
        <v>111000</v>
      </c>
      <c r="B225" s="137">
        <f t="shared" si="6"/>
        <v>9.9575999999999798</v>
      </c>
      <c r="C225" s="138"/>
      <c r="F225" s="3"/>
      <c r="H225" s="8">
        <v>9.2199999999999811</v>
      </c>
      <c r="I225" s="39"/>
      <c r="L225" s="3"/>
    </row>
    <row r="226" spans="1:12" ht="12.5" x14ac:dyDescent="0.25">
      <c r="A226" s="4">
        <v>111500</v>
      </c>
      <c r="B226" s="137">
        <f t="shared" si="6"/>
        <v>10.000799999999979</v>
      </c>
      <c r="C226" s="138"/>
      <c r="F226" s="3"/>
      <c r="H226" s="8">
        <v>9.2599999999999802</v>
      </c>
      <c r="I226" s="39"/>
      <c r="L226" s="3"/>
    </row>
    <row r="227" spans="1:12" ht="12.5" x14ac:dyDescent="0.25">
      <c r="A227" s="4">
        <v>112000</v>
      </c>
      <c r="B227" s="137">
        <f t="shared" si="6"/>
        <v>10.043999999999979</v>
      </c>
      <c r="C227" s="138"/>
      <c r="F227" s="3"/>
      <c r="H227" s="8">
        <v>9.2999999999999794</v>
      </c>
      <c r="I227" s="39"/>
      <c r="L227" s="3"/>
    </row>
    <row r="228" spans="1:12" ht="12.5" x14ac:dyDescent="0.25">
      <c r="A228" s="4">
        <v>112500</v>
      </c>
      <c r="B228" s="137">
        <f t="shared" si="6"/>
        <v>10.087199999999978</v>
      </c>
      <c r="C228" s="138"/>
      <c r="F228" s="3"/>
      <c r="H228" s="8">
        <v>9.3399999999999785</v>
      </c>
      <c r="I228" s="39"/>
      <c r="L228" s="3"/>
    </row>
    <row r="229" spans="1:12" ht="12.5" x14ac:dyDescent="0.25">
      <c r="A229" s="4">
        <v>113000</v>
      </c>
      <c r="B229" s="137">
        <f t="shared" si="6"/>
        <v>10.130399999999977</v>
      </c>
      <c r="C229" s="138"/>
      <c r="F229" s="3"/>
      <c r="H229" s="8">
        <v>9.3799999999999777</v>
      </c>
      <c r="I229" s="39"/>
      <c r="L229" s="3"/>
    </row>
    <row r="230" spans="1:12" ht="12.5" x14ac:dyDescent="0.25">
      <c r="A230" s="4">
        <v>113500</v>
      </c>
      <c r="B230" s="137">
        <f t="shared" si="6"/>
        <v>10.173599999999976</v>
      </c>
      <c r="C230" s="138"/>
      <c r="F230" s="3"/>
      <c r="H230" s="8">
        <v>9.4199999999999768</v>
      </c>
      <c r="I230" s="39"/>
      <c r="L230" s="3"/>
    </row>
    <row r="231" spans="1:12" ht="12.5" x14ac:dyDescent="0.25">
      <c r="A231" s="4">
        <v>114000</v>
      </c>
      <c r="B231" s="137">
        <f t="shared" si="6"/>
        <v>10.216799999999974</v>
      </c>
      <c r="C231" s="138"/>
      <c r="F231" s="3"/>
      <c r="H231" s="8">
        <v>9.459999999999976</v>
      </c>
      <c r="I231" s="39"/>
      <c r="L231" s="3"/>
    </row>
    <row r="232" spans="1:12" ht="12.5" x14ac:dyDescent="0.25">
      <c r="A232" s="4">
        <v>114500</v>
      </c>
      <c r="B232" s="137">
        <f t="shared" si="6"/>
        <v>10.259999999999973</v>
      </c>
      <c r="C232" s="138"/>
      <c r="F232" s="3"/>
      <c r="H232" s="8">
        <v>9.4999999999999751</v>
      </c>
      <c r="I232" s="39"/>
      <c r="L232" s="3"/>
    </row>
    <row r="233" spans="1:12" ht="12.5" x14ac:dyDescent="0.25">
      <c r="A233" s="4">
        <v>115000</v>
      </c>
      <c r="B233" s="137">
        <f t="shared" si="6"/>
        <v>10.303199999999974</v>
      </c>
      <c r="C233" s="138"/>
      <c r="F233" s="3"/>
      <c r="H233" s="8">
        <v>9.5399999999999743</v>
      </c>
      <c r="I233" s="39"/>
      <c r="L233" s="3"/>
    </row>
    <row r="234" spans="1:12" ht="12.5" x14ac:dyDescent="0.25">
      <c r="A234" s="4">
        <v>115500</v>
      </c>
      <c r="B234" s="137">
        <f t="shared" si="6"/>
        <v>10.346399999999973</v>
      </c>
      <c r="C234" s="138"/>
      <c r="F234" s="3"/>
      <c r="H234" s="8">
        <v>9.5799999999999734</v>
      </c>
      <c r="I234" s="39"/>
      <c r="L234" s="3"/>
    </row>
    <row r="235" spans="1:12" ht="12.5" x14ac:dyDescent="0.25">
      <c r="A235" s="4">
        <v>116000</v>
      </c>
      <c r="B235" s="137">
        <f t="shared" si="6"/>
        <v>10.389599999999971</v>
      </c>
      <c r="C235" s="138"/>
      <c r="F235" s="3"/>
      <c r="H235" s="8">
        <v>9.6199999999999726</v>
      </c>
      <c r="I235" s="39"/>
      <c r="L235" s="3"/>
    </row>
    <row r="236" spans="1:12" ht="12.5" x14ac:dyDescent="0.25">
      <c r="A236" s="4">
        <v>116500</v>
      </c>
      <c r="B236" s="137">
        <f t="shared" si="6"/>
        <v>10.43279999999997</v>
      </c>
      <c r="C236" s="138"/>
      <c r="F236" s="3"/>
      <c r="H236" s="8">
        <v>9.6599999999999717</v>
      </c>
      <c r="I236" s="39"/>
      <c r="L236" s="3"/>
    </row>
    <row r="237" spans="1:12" ht="12.5" x14ac:dyDescent="0.25">
      <c r="A237" s="4">
        <v>117000</v>
      </c>
      <c r="B237" s="137">
        <f t="shared" si="6"/>
        <v>10.475999999999969</v>
      </c>
      <c r="C237" s="138"/>
      <c r="F237" s="3"/>
      <c r="H237" s="8">
        <v>9.6999999999999709</v>
      </c>
      <c r="I237" s="39"/>
      <c r="L237" s="3"/>
    </row>
    <row r="238" spans="1:12" ht="12.5" x14ac:dyDescent="0.25">
      <c r="A238" s="4">
        <v>117500</v>
      </c>
      <c r="B238" s="137">
        <f t="shared" si="6"/>
        <v>10.519199999999968</v>
      </c>
      <c r="C238" s="138"/>
      <c r="F238" s="3"/>
      <c r="H238" s="8">
        <v>9.73999999999997</v>
      </c>
      <c r="I238" s="39"/>
      <c r="L238" s="3"/>
    </row>
    <row r="239" spans="1:12" ht="12.5" x14ac:dyDescent="0.25">
      <c r="A239" s="4">
        <v>118000</v>
      </c>
      <c r="B239" s="137">
        <f t="shared" si="6"/>
        <v>10.562399999999968</v>
      </c>
      <c r="C239" s="138"/>
      <c r="F239" s="3"/>
      <c r="H239" s="8">
        <v>9.7799999999999692</v>
      </c>
      <c r="I239" s="39"/>
      <c r="L239" s="3"/>
    </row>
    <row r="240" spans="1:12" ht="12.5" x14ac:dyDescent="0.25">
      <c r="A240" s="4">
        <v>118500</v>
      </c>
      <c r="B240" s="137">
        <f t="shared" si="6"/>
        <v>10.605599999999967</v>
      </c>
      <c r="C240" s="138"/>
      <c r="F240" s="3"/>
      <c r="H240" s="8">
        <v>9.8199999999999683</v>
      </c>
      <c r="I240" s="39"/>
      <c r="L240" s="3"/>
    </row>
    <row r="241" spans="1:12" ht="12.5" x14ac:dyDescent="0.25">
      <c r="A241" s="4">
        <v>119000</v>
      </c>
      <c r="B241" s="137">
        <f t="shared" si="6"/>
        <v>10.648799999999966</v>
      </c>
      <c r="C241" s="138"/>
      <c r="F241" s="3"/>
      <c r="H241" s="8">
        <v>9.8599999999999675</v>
      </c>
      <c r="I241" s="39"/>
      <c r="L241" s="3"/>
    </row>
    <row r="242" spans="1:12" ht="12.5" x14ac:dyDescent="0.25">
      <c r="A242" s="4">
        <v>119500</v>
      </c>
      <c r="B242" s="137">
        <f t="shared" si="6"/>
        <v>10.691999999999965</v>
      </c>
      <c r="C242" s="138"/>
      <c r="F242" s="3"/>
      <c r="H242" s="8">
        <v>9.8999999999999666</v>
      </c>
      <c r="I242" s="39"/>
      <c r="L242" s="3"/>
    </row>
    <row r="243" spans="1:12" ht="12.5" x14ac:dyDescent="0.25">
      <c r="A243" s="4">
        <v>120000</v>
      </c>
      <c r="B243" s="137">
        <f t="shared" si="6"/>
        <v>10.735199999999963</v>
      </c>
      <c r="C243" s="138"/>
      <c r="F243" s="3"/>
      <c r="H243" s="8">
        <v>9.9399999999999658</v>
      </c>
      <c r="I243" s="39"/>
      <c r="L243" s="3"/>
    </row>
    <row r="244" spans="1:12" ht="12.5" x14ac:dyDescent="0.25">
      <c r="A244" s="4">
        <v>120500</v>
      </c>
      <c r="B244" s="137">
        <f t="shared" si="6"/>
        <v>10.778399999999962</v>
      </c>
      <c r="C244" s="138"/>
      <c r="F244" s="3"/>
      <c r="H244" s="8">
        <v>9.9799999999999649</v>
      </c>
      <c r="I244" s="39"/>
      <c r="L244" s="3"/>
    </row>
    <row r="245" spans="1:12" ht="12.5" x14ac:dyDescent="0.25">
      <c r="A245" s="4">
        <v>121000</v>
      </c>
      <c r="B245" s="137">
        <f t="shared" si="6"/>
        <v>10.821599999999961</v>
      </c>
      <c r="C245" s="138"/>
      <c r="F245" s="3"/>
      <c r="H245" s="8">
        <v>10.019999999999964</v>
      </c>
      <c r="I245" s="39"/>
      <c r="L245" s="3"/>
    </row>
    <row r="246" spans="1:12" ht="12.5" x14ac:dyDescent="0.25">
      <c r="A246" s="4">
        <v>121500</v>
      </c>
      <c r="B246" s="137">
        <f t="shared" si="6"/>
        <v>10.864799999999962</v>
      </c>
      <c r="C246" s="138"/>
      <c r="F246" s="3"/>
      <c r="H246" s="8">
        <v>10.059999999999963</v>
      </c>
      <c r="I246" s="39"/>
      <c r="L246" s="3"/>
    </row>
    <row r="247" spans="1:12" ht="12.5" x14ac:dyDescent="0.25">
      <c r="A247" s="4">
        <v>122000</v>
      </c>
      <c r="B247" s="137">
        <f t="shared" si="6"/>
        <v>10.90799999999996</v>
      </c>
      <c r="C247" s="138"/>
      <c r="F247" s="3"/>
      <c r="H247" s="8">
        <v>10.099999999999962</v>
      </c>
      <c r="I247" s="39"/>
      <c r="L247" s="3"/>
    </row>
    <row r="248" spans="1:12" ht="12.5" x14ac:dyDescent="0.25">
      <c r="A248" s="4">
        <v>122500</v>
      </c>
      <c r="B248" s="137">
        <f t="shared" si="6"/>
        <v>10.951199999999959</v>
      </c>
      <c r="C248" s="138"/>
      <c r="F248" s="3"/>
      <c r="H248" s="8">
        <v>10.139999999999961</v>
      </c>
      <c r="I248" s="39"/>
      <c r="L248" s="3"/>
    </row>
    <row r="249" spans="1:12" ht="12.5" x14ac:dyDescent="0.25">
      <c r="A249" s="4">
        <v>123000</v>
      </c>
      <c r="B249" s="137">
        <f t="shared" si="6"/>
        <v>10.994399999999958</v>
      </c>
      <c r="C249" s="138"/>
      <c r="F249" s="3"/>
      <c r="H249" s="8">
        <v>10.179999999999961</v>
      </c>
      <c r="I249" s="39"/>
      <c r="L249" s="3"/>
    </row>
    <row r="250" spans="1:12" ht="12.5" x14ac:dyDescent="0.25">
      <c r="A250" s="4">
        <v>123500</v>
      </c>
      <c r="B250" s="137">
        <f t="shared" si="6"/>
        <v>11.037599999999957</v>
      </c>
      <c r="C250" s="138"/>
      <c r="F250" s="3"/>
      <c r="H250" s="8">
        <v>10.21999999999996</v>
      </c>
      <c r="I250" s="39"/>
      <c r="L250" s="3"/>
    </row>
    <row r="251" spans="1:12" ht="12.5" x14ac:dyDescent="0.25">
      <c r="A251" s="4">
        <v>124000</v>
      </c>
      <c r="B251" s="137">
        <f t="shared" si="6"/>
        <v>11.080799999999956</v>
      </c>
      <c r="C251" s="138"/>
      <c r="F251" s="3"/>
      <c r="H251" s="8">
        <v>10.259999999999959</v>
      </c>
      <c r="I251" s="39"/>
      <c r="L251" s="3"/>
    </row>
    <row r="252" spans="1:12" ht="12.5" x14ac:dyDescent="0.25">
      <c r="A252" s="4">
        <v>124500</v>
      </c>
      <c r="B252" s="137">
        <f t="shared" si="6"/>
        <v>11.123999999999956</v>
      </c>
      <c r="C252" s="138"/>
      <c r="F252" s="3"/>
      <c r="H252" s="8">
        <v>10.299999999999958</v>
      </c>
      <c r="I252" s="39"/>
      <c r="L252" s="3"/>
    </row>
    <row r="253" spans="1:12" ht="12.5" x14ac:dyDescent="0.25">
      <c r="A253" s="4">
        <v>125000</v>
      </c>
      <c r="B253" s="137">
        <f t="shared" si="6"/>
        <v>11.167199999999955</v>
      </c>
      <c r="C253" s="138"/>
      <c r="F253" s="3"/>
      <c r="H253" s="8">
        <v>10.339999999999957</v>
      </c>
      <c r="I253" s="39"/>
      <c r="L253" s="3"/>
    </row>
    <row r="254" spans="1:12" ht="12.5" x14ac:dyDescent="0.25">
      <c r="A254" s="4">
        <v>125500</v>
      </c>
      <c r="B254" s="137">
        <f t="shared" si="6"/>
        <v>11.210399999999954</v>
      </c>
      <c r="C254" s="138"/>
      <c r="F254" s="3"/>
      <c r="H254" s="8">
        <v>10.379999999999956</v>
      </c>
      <c r="I254" s="39"/>
      <c r="L254" s="3"/>
    </row>
    <row r="255" spans="1:12" ht="12.5" x14ac:dyDescent="0.25">
      <c r="A255" s="4">
        <v>126000</v>
      </c>
      <c r="B255" s="137">
        <f t="shared" si="6"/>
        <v>11.253599999999953</v>
      </c>
      <c r="C255" s="138"/>
      <c r="F255" s="3"/>
      <c r="H255" s="8">
        <v>10.419999999999956</v>
      </c>
      <c r="I255" s="39"/>
      <c r="L255" s="3"/>
    </row>
    <row r="256" spans="1:12" ht="12.5" x14ac:dyDescent="0.25">
      <c r="A256" s="4">
        <v>126500</v>
      </c>
      <c r="B256" s="137">
        <f t="shared" si="6"/>
        <v>11.296799999999951</v>
      </c>
      <c r="C256" s="138"/>
      <c r="F256" s="3"/>
      <c r="H256" s="8">
        <v>10.459999999999955</v>
      </c>
      <c r="I256" s="39"/>
      <c r="L256" s="3"/>
    </row>
    <row r="257" spans="1:12" ht="12.5" x14ac:dyDescent="0.25">
      <c r="A257" s="4">
        <v>127000</v>
      </c>
      <c r="B257" s="137">
        <f t="shared" si="6"/>
        <v>11.33999999999995</v>
      </c>
      <c r="C257" s="138"/>
      <c r="F257" s="3"/>
      <c r="H257" s="8">
        <v>10.499999999999954</v>
      </c>
      <c r="I257" s="39"/>
      <c r="L257" s="3"/>
    </row>
    <row r="258" spans="1:12" ht="12.5" x14ac:dyDescent="0.25">
      <c r="A258" s="4">
        <v>127500</v>
      </c>
      <c r="B258" s="137">
        <f t="shared" si="6"/>
        <v>11.383199999999951</v>
      </c>
      <c r="C258" s="138"/>
      <c r="F258" s="3"/>
      <c r="H258" s="8">
        <v>10.539999999999953</v>
      </c>
      <c r="I258" s="39"/>
      <c r="L258" s="3"/>
    </row>
    <row r="259" spans="1:12" ht="12.5" x14ac:dyDescent="0.25">
      <c r="A259" s="4">
        <v>128000</v>
      </c>
      <c r="B259" s="137">
        <f t="shared" si="6"/>
        <v>11.426399999999949</v>
      </c>
      <c r="C259" s="138"/>
      <c r="F259" s="3"/>
      <c r="H259" s="8">
        <v>10.579999999999952</v>
      </c>
      <c r="I259" s="39"/>
      <c r="L259" s="3"/>
    </row>
    <row r="260" spans="1:12" ht="12.5" x14ac:dyDescent="0.25">
      <c r="A260" s="4">
        <v>128500</v>
      </c>
      <c r="B260" s="137">
        <f t="shared" si="6"/>
        <v>11.469599999999948</v>
      </c>
      <c r="C260" s="138"/>
      <c r="F260" s="3"/>
      <c r="H260" s="8">
        <v>10.619999999999951</v>
      </c>
      <c r="I260" s="39"/>
      <c r="L260" s="3"/>
    </row>
    <row r="261" spans="1:12" ht="12.5" x14ac:dyDescent="0.25">
      <c r="A261" s="4">
        <v>129000</v>
      </c>
      <c r="B261" s="137">
        <f t="shared" si="6"/>
        <v>11.512799999999947</v>
      </c>
      <c r="C261" s="138"/>
      <c r="F261" s="3"/>
      <c r="H261" s="8">
        <v>10.65999999999995</v>
      </c>
      <c r="I261" s="39"/>
      <c r="L261" s="3"/>
    </row>
    <row r="262" spans="1:12" ht="12.5" x14ac:dyDescent="0.25">
      <c r="A262" s="4">
        <v>129500</v>
      </c>
      <c r="B262" s="137">
        <f t="shared" si="6"/>
        <v>11.555999999999946</v>
      </c>
      <c r="C262" s="138"/>
      <c r="F262" s="3"/>
      <c r="H262" s="8">
        <v>10.69999999999995</v>
      </c>
      <c r="I262" s="39"/>
      <c r="L262" s="3"/>
    </row>
    <row r="263" spans="1:12" ht="12.5" x14ac:dyDescent="0.25">
      <c r="A263" s="4">
        <v>130000</v>
      </c>
      <c r="B263" s="137">
        <f t="shared" si="6"/>
        <v>11.599199999999945</v>
      </c>
      <c r="C263" s="138"/>
      <c r="F263" s="3"/>
      <c r="H263" s="8">
        <v>10.739999999999949</v>
      </c>
      <c r="I263" s="39"/>
      <c r="L263" s="3"/>
    </row>
    <row r="264" spans="1:12" ht="12.5" x14ac:dyDescent="0.25">
      <c r="A264" s="4">
        <v>130500</v>
      </c>
      <c r="B264" s="137">
        <f t="shared" si="6"/>
        <v>11.642399999999945</v>
      </c>
      <c r="C264" s="138"/>
      <c r="F264" s="3"/>
      <c r="H264" s="8">
        <v>10.779999999999948</v>
      </c>
      <c r="I264" s="39"/>
      <c r="L264" s="3"/>
    </row>
    <row r="265" spans="1:12" ht="12.5" x14ac:dyDescent="0.25">
      <c r="A265" s="4">
        <v>131000</v>
      </c>
      <c r="B265" s="137">
        <f t="shared" si="6"/>
        <v>11.685599999999944</v>
      </c>
      <c r="C265" s="138"/>
      <c r="F265" s="3"/>
      <c r="H265" s="8">
        <v>10.819999999999947</v>
      </c>
      <c r="I265" s="39"/>
      <c r="L265" s="3"/>
    </row>
    <row r="266" spans="1:12" ht="12.5" x14ac:dyDescent="0.25">
      <c r="A266" s="4">
        <v>131500</v>
      </c>
      <c r="B266" s="137">
        <f t="shared" si="6"/>
        <v>11.728799999999943</v>
      </c>
      <c r="C266" s="138"/>
      <c r="F266" s="3"/>
      <c r="H266" s="8">
        <v>10.859999999999946</v>
      </c>
      <c r="I266" s="39"/>
      <c r="L266" s="3"/>
    </row>
    <row r="267" spans="1:12" ht="12.5" x14ac:dyDescent="0.25">
      <c r="A267" s="4">
        <v>132000</v>
      </c>
      <c r="B267" s="137">
        <f t="shared" si="6"/>
        <v>11.771999999999942</v>
      </c>
      <c r="C267" s="138"/>
      <c r="F267" s="3"/>
      <c r="H267" s="8">
        <v>10.899999999999945</v>
      </c>
      <c r="I267" s="39"/>
      <c r="L267" s="3"/>
    </row>
    <row r="268" spans="1:12" ht="12.5" x14ac:dyDescent="0.25">
      <c r="A268" s="4">
        <v>132500</v>
      </c>
      <c r="B268" s="137">
        <f t="shared" si="6"/>
        <v>11.81519999999994</v>
      </c>
      <c r="C268" s="138"/>
      <c r="F268" s="3"/>
      <c r="H268" s="8">
        <v>10.939999999999944</v>
      </c>
      <c r="I268" s="39"/>
      <c r="L268" s="3"/>
    </row>
    <row r="269" spans="1:12" ht="12.5" x14ac:dyDescent="0.25">
      <c r="A269" s="4">
        <v>133000</v>
      </c>
      <c r="B269" s="137">
        <f t="shared" si="6"/>
        <v>11.858399999999939</v>
      </c>
      <c r="C269" s="138"/>
      <c r="F269" s="3"/>
      <c r="H269" s="8">
        <v>10.979999999999944</v>
      </c>
      <c r="I269" s="39"/>
      <c r="L269" s="3"/>
    </row>
    <row r="270" spans="1:12" ht="12.5" x14ac:dyDescent="0.25">
      <c r="A270" s="4">
        <v>133500</v>
      </c>
      <c r="B270" s="137">
        <f t="shared" si="6"/>
        <v>11.90159999999994</v>
      </c>
      <c r="C270" s="138"/>
      <c r="F270" s="3"/>
      <c r="H270" s="8">
        <v>11.019999999999943</v>
      </c>
      <c r="I270" s="39"/>
      <c r="L270" s="3"/>
    </row>
    <row r="271" spans="1:12" ht="12.5" x14ac:dyDescent="0.25">
      <c r="A271" s="4">
        <v>134000</v>
      </c>
      <c r="B271" s="137">
        <f t="shared" si="6"/>
        <v>11.944799999999939</v>
      </c>
      <c r="C271" s="138"/>
      <c r="F271" s="3"/>
      <c r="H271" s="8">
        <v>11.059999999999942</v>
      </c>
      <c r="I271" s="39"/>
      <c r="L271" s="3"/>
    </row>
    <row r="272" spans="1:12" ht="12.5" x14ac:dyDescent="0.25">
      <c r="A272" s="4">
        <v>134500</v>
      </c>
      <c r="B272" s="137">
        <f t="shared" ref="B272:B335" si="7">+H272*1.08</f>
        <v>11.987999999999937</v>
      </c>
      <c r="C272" s="138"/>
      <c r="F272" s="3"/>
      <c r="H272" s="8">
        <v>11.099999999999941</v>
      </c>
      <c r="I272" s="39"/>
      <c r="L272" s="3"/>
    </row>
    <row r="273" spans="1:12" ht="12.5" x14ac:dyDescent="0.25">
      <c r="A273" s="4">
        <v>135000</v>
      </c>
      <c r="B273" s="137">
        <f t="shared" si="7"/>
        <v>12.031199999999936</v>
      </c>
      <c r="C273" s="138"/>
      <c r="F273" s="3"/>
      <c r="H273" s="8">
        <v>11.13999999999994</v>
      </c>
      <c r="I273" s="39"/>
      <c r="L273" s="3"/>
    </row>
    <row r="274" spans="1:12" ht="12.5" x14ac:dyDescent="0.25">
      <c r="A274" s="4">
        <v>135500</v>
      </c>
      <c r="B274" s="137">
        <f t="shared" si="7"/>
        <v>12.074399999999935</v>
      </c>
      <c r="C274" s="138"/>
      <c r="F274" s="3"/>
      <c r="H274" s="8">
        <v>11.179999999999939</v>
      </c>
      <c r="I274" s="39"/>
      <c r="L274" s="3"/>
    </row>
    <row r="275" spans="1:12" ht="12.5" x14ac:dyDescent="0.25">
      <c r="A275" s="4">
        <v>136000</v>
      </c>
      <c r="B275" s="137">
        <f t="shared" si="7"/>
        <v>12.117599999999934</v>
      </c>
      <c r="C275" s="138"/>
      <c r="F275" s="3"/>
      <c r="H275" s="8">
        <v>11.219999999999938</v>
      </c>
      <c r="I275" s="39"/>
      <c r="L275" s="3"/>
    </row>
    <row r="276" spans="1:12" ht="12.5" x14ac:dyDescent="0.25">
      <c r="A276" s="4">
        <v>136500</v>
      </c>
      <c r="B276" s="137">
        <f t="shared" si="7"/>
        <v>12.160799999999933</v>
      </c>
      <c r="C276" s="138"/>
      <c r="F276" s="3"/>
      <c r="H276" s="8">
        <v>11.259999999999938</v>
      </c>
      <c r="I276" s="39"/>
      <c r="L276" s="3"/>
    </row>
    <row r="277" spans="1:12" ht="12.5" x14ac:dyDescent="0.25">
      <c r="A277" s="4">
        <v>137000</v>
      </c>
      <c r="B277" s="137">
        <f t="shared" si="7"/>
        <v>12.203999999999933</v>
      </c>
      <c r="C277" s="138"/>
      <c r="F277" s="3"/>
      <c r="H277" s="8">
        <v>11.299999999999937</v>
      </c>
      <c r="I277" s="39"/>
      <c r="L277" s="3"/>
    </row>
    <row r="278" spans="1:12" ht="12.5" x14ac:dyDescent="0.25">
      <c r="A278" s="4">
        <v>137500</v>
      </c>
      <c r="B278" s="137">
        <f t="shared" si="7"/>
        <v>12.247199999999932</v>
      </c>
      <c r="C278" s="138"/>
      <c r="F278" s="3"/>
      <c r="H278" s="8">
        <v>11.339999999999936</v>
      </c>
      <c r="I278" s="39"/>
      <c r="L278" s="3"/>
    </row>
    <row r="279" spans="1:12" ht="12.5" x14ac:dyDescent="0.25">
      <c r="A279" s="4">
        <v>138000</v>
      </c>
      <c r="B279" s="137">
        <f t="shared" si="7"/>
        <v>12.290399999999931</v>
      </c>
      <c r="C279" s="138"/>
      <c r="F279" s="3"/>
      <c r="H279" s="8">
        <v>11.379999999999935</v>
      </c>
      <c r="I279" s="39"/>
      <c r="L279" s="3"/>
    </row>
    <row r="280" spans="1:12" ht="12.5" x14ac:dyDescent="0.25">
      <c r="A280" s="4">
        <v>138500</v>
      </c>
      <c r="B280" s="137">
        <f t="shared" si="7"/>
        <v>12.33359999999993</v>
      </c>
      <c r="C280" s="138"/>
      <c r="F280" s="3"/>
      <c r="H280" s="8">
        <v>11.419999999999934</v>
      </c>
      <c r="I280" s="39"/>
      <c r="L280" s="3"/>
    </row>
    <row r="281" spans="1:12" ht="12.5" x14ac:dyDescent="0.25">
      <c r="A281" s="4">
        <v>139000</v>
      </c>
      <c r="B281" s="137">
        <f t="shared" si="7"/>
        <v>12.376799999999928</v>
      </c>
      <c r="C281" s="138"/>
      <c r="F281" s="3"/>
      <c r="H281" s="8">
        <v>11.459999999999933</v>
      </c>
      <c r="I281" s="39"/>
      <c r="L281" s="3"/>
    </row>
    <row r="282" spans="1:12" ht="12.5" x14ac:dyDescent="0.25">
      <c r="A282" s="4">
        <v>139500</v>
      </c>
      <c r="B282" s="137">
        <f t="shared" si="7"/>
        <v>12.419999999999927</v>
      </c>
      <c r="C282" s="138"/>
      <c r="F282" s="3"/>
      <c r="H282" s="8">
        <v>11.499999999999932</v>
      </c>
      <c r="I282" s="39"/>
      <c r="L282" s="3"/>
    </row>
    <row r="283" spans="1:12" ht="12.5" x14ac:dyDescent="0.25">
      <c r="A283" s="4">
        <v>140000</v>
      </c>
      <c r="B283" s="137">
        <f t="shared" si="7"/>
        <v>12.463199999999928</v>
      </c>
      <c r="C283" s="138"/>
      <c r="F283" s="3"/>
      <c r="H283" s="8">
        <v>11.539999999999932</v>
      </c>
      <c r="I283" s="39"/>
      <c r="L283" s="3"/>
    </row>
    <row r="284" spans="1:12" ht="12.5" x14ac:dyDescent="0.25">
      <c r="A284" s="4">
        <v>140500</v>
      </c>
      <c r="B284" s="137">
        <f t="shared" si="7"/>
        <v>12.506399999999926</v>
      </c>
      <c r="C284" s="138"/>
      <c r="F284" s="3"/>
      <c r="H284" s="8">
        <v>11.579999999999931</v>
      </c>
      <c r="I284" s="39"/>
      <c r="L284" s="3"/>
    </row>
    <row r="285" spans="1:12" ht="12.5" x14ac:dyDescent="0.25">
      <c r="A285" s="4">
        <v>141000</v>
      </c>
      <c r="B285" s="137">
        <f t="shared" si="7"/>
        <v>12.549599999999925</v>
      </c>
      <c r="C285" s="138"/>
      <c r="F285" s="3"/>
      <c r="H285" s="8">
        <v>11.61999999999993</v>
      </c>
      <c r="I285" s="39"/>
      <c r="L285" s="3"/>
    </row>
    <row r="286" spans="1:12" ht="12.5" x14ac:dyDescent="0.25">
      <c r="A286" s="4">
        <v>141500</v>
      </c>
      <c r="B286" s="137">
        <f t="shared" si="7"/>
        <v>12.592799999999924</v>
      </c>
      <c r="C286" s="138"/>
      <c r="F286" s="3"/>
      <c r="H286" s="8">
        <v>11.659999999999929</v>
      </c>
      <c r="I286" s="39"/>
      <c r="L286" s="3"/>
    </row>
    <row r="287" spans="1:12" ht="12.5" x14ac:dyDescent="0.25">
      <c r="A287" s="4">
        <v>142000</v>
      </c>
      <c r="B287" s="137">
        <f t="shared" si="7"/>
        <v>12.635999999999923</v>
      </c>
      <c r="C287" s="138"/>
      <c r="F287" s="3"/>
      <c r="H287" s="8">
        <v>11.699999999999928</v>
      </c>
      <c r="I287" s="39"/>
      <c r="L287" s="3"/>
    </row>
    <row r="288" spans="1:12" ht="12.5" x14ac:dyDescent="0.25">
      <c r="A288" s="4">
        <v>142500</v>
      </c>
      <c r="B288" s="137">
        <f t="shared" si="7"/>
        <v>12.679199999999922</v>
      </c>
      <c r="C288" s="138"/>
      <c r="F288" s="3"/>
      <c r="H288" s="8">
        <v>11.739999999999927</v>
      </c>
      <c r="I288" s="39"/>
      <c r="L288" s="3"/>
    </row>
    <row r="289" spans="1:12" ht="12.5" x14ac:dyDescent="0.25">
      <c r="A289" s="4">
        <v>143000</v>
      </c>
      <c r="B289" s="137">
        <f t="shared" si="7"/>
        <v>12.722399999999922</v>
      </c>
      <c r="C289" s="138"/>
      <c r="F289" s="3"/>
      <c r="H289" s="8">
        <v>11.779999999999927</v>
      </c>
      <c r="I289" s="39"/>
      <c r="L289" s="3"/>
    </row>
    <row r="290" spans="1:12" ht="12.5" x14ac:dyDescent="0.25">
      <c r="A290" s="4">
        <v>143500</v>
      </c>
      <c r="B290" s="137">
        <f t="shared" si="7"/>
        <v>12.765599999999921</v>
      </c>
      <c r="C290" s="138"/>
      <c r="F290" s="3"/>
      <c r="H290" s="8">
        <v>11.819999999999926</v>
      </c>
      <c r="I290" s="39"/>
      <c r="L290" s="3"/>
    </row>
    <row r="291" spans="1:12" ht="12.5" x14ac:dyDescent="0.25">
      <c r="A291" s="4">
        <v>144000</v>
      </c>
      <c r="B291" s="137">
        <f t="shared" si="7"/>
        <v>12.80879999999992</v>
      </c>
      <c r="C291" s="138"/>
      <c r="F291" s="3"/>
      <c r="H291" s="8">
        <v>11.859999999999925</v>
      </c>
      <c r="I291" s="39"/>
      <c r="L291" s="3"/>
    </row>
    <row r="292" spans="1:12" ht="12.5" x14ac:dyDescent="0.25">
      <c r="A292" s="4">
        <v>144500</v>
      </c>
      <c r="B292" s="137">
        <f t="shared" si="7"/>
        <v>12.851999999999919</v>
      </c>
      <c r="C292" s="138"/>
      <c r="F292" s="3"/>
      <c r="H292" s="8">
        <v>11.899999999999924</v>
      </c>
      <c r="I292" s="39"/>
      <c r="L292" s="3"/>
    </row>
    <row r="293" spans="1:12" ht="12.5" x14ac:dyDescent="0.25">
      <c r="A293" s="4">
        <v>145000</v>
      </c>
      <c r="B293" s="137">
        <f t="shared" si="7"/>
        <v>12.895199999999917</v>
      </c>
      <c r="C293" s="138"/>
      <c r="F293" s="3"/>
      <c r="H293" s="8">
        <v>11.939999999999923</v>
      </c>
      <c r="I293" s="39"/>
      <c r="L293" s="3"/>
    </row>
    <row r="294" spans="1:12" ht="12.5" x14ac:dyDescent="0.25">
      <c r="A294" s="4">
        <v>145500</v>
      </c>
      <c r="B294" s="137">
        <f t="shared" si="7"/>
        <v>12.938399999999916</v>
      </c>
      <c r="C294" s="138"/>
      <c r="F294" s="3"/>
      <c r="H294" s="8">
        <v>11.979999999999922</v>
      </c>
      <c r="I294" s="39"/>
      <c r="L294" s="3"/>
    </row>
    <row r="295" spans="1:12" ht="12.5" x14ac:dyDescent="0.25">
      <c r="A295" s="4">
        <v>146000</v>
      </c>
      <c r="B295" s="137">
        <f t="shared" si="7"/>
        <v>12.981599999999917</v>
      </c>
      <c r="C295" s="138"/>
      <c r="F295" s="3"/>
      <c r="H295" s="8">
        <v>12.019999999999921</v>
      </c>
      <c r="I295" s="39"/>
      <c r="L295" s="3"/>
    </row>
    <row r="296" spans="1:12" ht="12.5" x14ac:dyDescent="0.25">
      <c r="A296" s="4">
        <v>146500</v>
      </c>
      <c r="B296" s="137">
        <f t="shared" si="7"/>
        <v>13.024799999999916</v>
      </c>
      <c r="C296" s="138"/>
      <c r="F296" s="3"/>
      <c r="H296" s="8">
        <v>12.059999999999921</v>
      </c>
      <c r="I296" s="39"/>
      <c r="L296" s="3"/>
    </row>
    <row r="297" spans="1:12" ht="12.5" x14ac:dyDescent="0.25">
      <c r="A297" s="4">
        <v>147000</v>
      </c>
      <c r="B297" s="137">
        <f t="shared" si="7"/>
        <v>13.067999999999914</v>
      </c>
      <c r="C297" s="138"/>
      <c r="F297" s="3"/>
      <c r="H297" s="8">
        <v>12.09999999999992</v>
      </c>
      <c r="I297" s="39"/>
      <c r="L297" s="3"/>
    </row>
    <row r="298" spans="1:12" ht="12.5" x14ac:dyDescent="0.25">
      <c r="A298" s="4">
        <v>147500</v>
      </c>
      <c r="B298" s="137">
        <f t="shared" si="7"/>
        <v>13.111199999999913</v>
      </c>
      <c r="C298" s="138"/>
      <c r="F298" s="3"/>
      <c r="H298" s="8">
        <v>12.139999999999919</v>
      </c>
      <c r="I298" s="39"/>
      <c r="L298" s="3"/>
    </row>
    <row r="299" spans="1:12" ht="12.5" x14ac:dyDescent="0.25">
      <c r="A299" s="4">
        <v>148000</v>
      </c>
      <c r="B299" s="137">
        <f t="shared" si="7"/>
        <v>13.154399999999912</v>
      </c>
      <c r="C299" s="138"/>
      <c r="F299" s="3"/>
      <c r="H299" s="8">
        <v>12.179999999999918</v>
      </c>
      <c r="I299" s="39"/>
      <c r="L299" s="3"/>
    </row>
    <row r="300" spans="1:12" ht="12.5" x14ac:dyDescent="0.25">
      <c r="A300" s="4">
        <v>148500</v>
      </c>
      <c r="B300" s="137">
        <f t="shared" si="7"/>
        <v>13.197599999999911</v>
      </c>
      <c r="C300" s="138"/>
      <c r="F300" s="3"/>
      <c r="H300" s="8">
        <v>12.219999999999917</v>
      </c>
      <c r="I300" s="39"/>
      <c r="L300" s="3"/>
    </row>
    <row r="301" spans="1:12" ht="12.5" x14ac:dyDescent="0.25">
      <c r="A301" s="4">
        <v>149000</v>
      </c>
      <c r="B301" s="137">
        <f t="shared" si="7"/>
        <v>13.240799999999911</v>
      </c>
      <c r="C301" s="138"/>
      <c r="F301" s="3"/>
      <c r="H301" s="8">
        <v>12.259999999999916</v>
      </c>
      <c r="I301" s="39"/>
      <c r="L301" s="3"/>
    </row>
    <row r="302" spans="1:12" ht="12.5" x14ac:dyDescent="0.25">
      <c r="A302" s="4">
        <v>149500</v>
      </c>
      <c r="B302" s="137">
        <f t="shared" si="7"/>
        <v>13.28399999999991</v>
      </c>
      <c r="C302" s="138"/>
      <c r="F302" s="3"/>
      <c r="H302" s="8">
        <v>12.299999999999915</v>
      </c>
      <c r="I302" s="39"/>
      <c r="L302" s="3"/>
    </row>
    <row r="303" spans="1:12" ht="12.5" x14ac:dyDescent="0.25">
      <c r="A303" s="4">
        <v>150000</v>
      </c>
      <c r="B303" s="137">
        <f t="shared" si="7"/>
        <v>13.327199999999909</v>
      </c>
      <c r="C303" s="138"/>
      <c r="F303" s="3"/>
      <c r="H303" s="8">
        <v>12.339999999999915</v>
      </c>
      <c r="I303" s="39"/>
      <c r="L303" s="3"/>
    </row>
    <row r="304" spans="1:12" ht="12.5" x14ac:dyDescent="0.25">
      <c r="A304" s="4">
        <v>150500</v>
      </c>
      <c r="B304" s="137">
        <f t="shared" si="7"/>
        <v>13.370399999999908</v>
      </c>
      <c r="C304" s="138"/>
      <c r="F304" s="3"/>
      <c r="H304" s="8">
        <v>12.379999999999914</v>
      </c>
      <c r="I304" s="39"/>
      <c r="L304" s="3"/>
    </row>
    <row r="305" spans="1:12" ht="12.5" x14ac:dyDescent="0.25">
      <c r="A305" s="4">
        <v>151000</v>
      </c>
      <c r="B305" s="137">
        <f t="shared" si="7"/>
        <v>13.413599999999906</v>
      </c>
      <c r="C305" s="138"/>
      <c r="F305" s="3"/>
      <c r="H305" s="8">
        <v>12.419999999999913</v>
      </c>
      <c r="I305" s="39"/>
      <c r="L305" s="3"/>
    </row>
    <row r="306" spans="1:12" ht="12.5" x14ac:dyDescent="0.25">
      <c r="A306" s="4">
        <v>151500</v>
      </c>
      <c r="B306" s="137">
        <f t="shared" si="7"/>
        <v>13.456799999999905</v>
      </c>
      <c r="C306" s="138"/>
      <c r="F306" s="3"/>
      <c r="H306" s="8">
        <v>12.459999999999912</v>
      </c>
      <c r="I306" s="39"/>
      <c r="L306" s="3"/>
    </row>
    <row r="307" spans="1:12" ht="12.5" x14ac:dyDescent="0.25">
      <c r="A307" s="4">
        <v>152000</v>
      </c>
      <c r="B307" s="137">
        <f t="shared" si="7"/>
        <v>13.499999999999904</v>
      </c>
      <c r="C307" s="138"/>
      <c r="F307" s="3"/>
      <c r="H307" s="8">
        <v>12.499999999999911</v>
      </c>
      <c r="I307" s="39"/>
      <c r="L307" s="3"/>
    </row>
    <row r="308" spans="1:12" ht="12.5" x14ac:dyDescent="0.25">
      <c r="A308" s="4">
        <v>152500</v>
      </c>
      <c r="B308" s="137">
        <f t="shared" si="7"/>
        <v>13.543199999999905</v>
      </c>
      <c r="C308" s="138"/>
      <c r="F308" s="3"/>
      <c r="H308" s="8">
        <v>12.53999999999991</v>
      </c>
      <c r="I308" s="39"/>
      <c r="L308" s="3"/>
    </row>
    <row r="309" spans="1:12" ht="12.5" x14ac:dyDescent="0.25">
      <c r="A309" s="4">
        <v>153000</v>
      </c>
      <c r="B309" s="137">
        <f t="shared" si="7"/>
        <v>13.586399999999903</v>
      </c>
      <c r="C309" s="138"/>
      <c r="F309" s="3"/>
      <c r="H309" s="8">
        <v>12.579999999999909</v>
      </c>
      <c r="I309" s="39"/>
      <c r="L309" s="3"/>
    </row>
    <row r="310" spans="1:12" ht="12.5" x14ac:dyDescent="0.25">
      <c r="A310" s="4">
        <v>153500</v>
      </c>
      <c r="B310" s="137">
        <f t="shared" si="7"/>
        <v>13.629599999999902</v>
      </c>
      <c r="C310" s="138"/>
      <c r="F310" s="3"/>
      <c r="H310" s="8">
        <v>12.619999999999909</v>
      </c>
      <c r="I310" s="39"/>
      <c r="L310" s="3"/>
    </row>
    <row r="311" spans="1:12" ht="12.5" x14ac:dyDescent="0.25">
      <c r="A311" s="4">
        <v>154000</v>
      </c>
      <c r="B311" s="137">
        <f t="shared" si="7"/>
        <v>13.672799999999901</v>
      </c>
      <c r="C311" s="138"/>
      <c r="F311" s="3"/>
      <c r="H311" s="8">
        <v>12.659999999999908</v>
      </c>
      <c r="I311" s="39"/>
      <c r="L311" s="3"/>
    </row>
    <row r="312" spans="1:12" ht="12.5" x14ac:dyDescent="0.25">
      <c r="A312" s="4">
        <v>154500</v>
      </c>
      <c r="B312" s="137">
        <f t="shared" si="7"/>
        <v>13.7159999999999</v>
      </c>
      <c r="C312" s="138"/>
      <c r="F312" s="3"/>
      <c r="H312" s="8">
        <v>12.699999999999907</v>
      </c>
      <c r="I312" s="39"/>
      <c r="L312" s="3"/>
    </row>
    <row r="313" spans="1:12" ht="12.5" x14ac:dyDescent="0.25">
      <c r="A313" s="4">
        <v>155000</v>
      </c>
      <c r="B313" s="137">
        <f t="shared" si="7"/>
        <v>13.759199999999899</v>
      </c>
      <c r="C313" s="138"/>
      <c r="F313" s="3"/>
      <c r="H313" s="8">
        <v>12.739999999999906</v>
      </c>
      <c r="I313" s="39"/>
      <c r="L313" s="3"/>
    </row>
    <row r="314" spans="1:12" ht="12.5" x14ac:dyDescent="0.25">
      <c r="A314" s="4">
        <v>155500</v>
      </c>
      <c r="B314" s="137">
        <f t="shared" si="7"/>
        <v>13.802399999999899</v>
      </c>
      <c r="C314" s="138"/>
      <c r="F314" s="3"/>
      <c r="H314" s="8">
        <v>12.779999999999905</v>
      </c>
      <c r="I314" s="39"/>
      <c r="L314" s="3"/>
    </row>
    <row r="315" spans="1:12" ht="12.5" x14ac:dyDescent="0.25">
      <c r="A315" s="4">
        <v>156000</v>
      </c>
      <c r="B315" s="137">
        <f t="shared" si="7"/>
        <v>13.845599999999898</v>
      </c>
      <c r="C315" s="138"/>
      <c r="F315" s="3"/>
      <c r="H315" s="8">
        <v>12.819999999999904</v>
      </c>
      <c r="I315" s="39"/>
      <c r="L315" s="3"/>
    </row>
    <row r="316" spans="1:12" ht="12.5" x14ac:dyDescent="0.25">
      <c r="A316" s="4">
        <v>156500</v>
      </c>
      <c r="B316" s="137">
        <f t="shared" si="7"/>
        <v>13.888799999999897</v>
      </c>
      <c r="C316" s="138"/>
      <c r="F316" s="3"/>
      <c r="H316" s="8">
        <v>12.859999999999904</v>
      </c>
      <c r="I316" s="39"/>
      <c r="L316" s="3"/>
    </row>
    <row r="317" spans="1:12" ht="12.5" x14ac:dyDescent="0.25">
      <c r="A317" s="4">
        <v>157000</v>
      </c>
      <c r="B317" s="137">
        <f t="shared" si="7"/>
        <v>13.931999999999896</v>
      </c>
      <c r="C317" s="138"/>
      <c r="F317" s="3"/>
      <c r="H317" s="8">
        <v>12.899999999999903</v>
      </c>
      <c r="I317" s="39"/>
      <c r="L317" s="3"/>
    </row>
    <row r="318" spans="1:12" ht="12.5" x14ac:dyDescent="0.25">
      <c r="A318" s="4">
        <v>157500</v>
      </c>
      <c r="B318" s="137">
        <f t="shared" si="7"/>
        <v>13.975199999999894</v>
      </c>
      <c r="C318" s="138"/>
      <c r="F318" s="3"/>
      <c r="H318" s="8">
        <v>12.939999999999902</v>
      </c>
      <c r="I318" s="39"/>
      <c r="L318" s="3"/>
    </row>
    <row r="319" spans="1:12" ht="12.5" x14ac:dyDescent="0.25">
      <c r="A319" s="4">
        <v>158000</v>
      </c>
      <c r="B319" s="137">
        <f t="shared" si="7"/>
        <v>14.018399999999893</v>
      </c>
      <c r="C319" s="138"/>
      <c r="F319" s="3"/>
      <c r="H319" s="8">
        <v>12.979999999999901</v>
      </c>
      <c r="I319" s="39"/>
      <c r="L319" s="3"/>
    </row>
    <row r="320" spans="1:12" ht="12.5" x14ac:dyDescent="0.25">
      <c r="A320" s="4">
        <v>158500</v>
      </c>
      <c r="B320" s="137">
        <f t="shared" si="7"/>
        <v>14.061599999999894</v>
      </c>
      <c r="C320" s="138"/>
      <c r="F320" s="3"/>
      <c r="H320" s="8">
        <v>13.0199999999999</v>
      </c>
      <c r="I320" s="39"/>
      <c r="L320" s="3"/>
    </row>
    <row r="321" spans="1:12" ht="12.5" x14ac:dyDescent="0.25">
      <c r="A321" s="4">
        <v>159000</v>
      </c>
      <c r="B321" s="137">
        <f t="shared" si="7"/>
        <v>14.104799999999893</v>
      </c>
      <c r="C321" s="138"/>
      <c r="F321" s="3"/>
      <c r="H321" s="8">
        <v>13.059999999999899</v>
      </c>
      <c r="I321" s="39"/>
      <c r="L321" s="3"/>
    </row>
    <row r="322" spans="1:12" ht="12.5" x14ac:dyDescent="0.25">
      <c r="A322" s="4">
        <v>159500</v>
      </c>
      <c r="B322" s="137">
        <f t="shared" si="7"/>
        <v>14.147999999999891</v>
      </c>
      <c r="C322" s="138"/>
      <c r="F322" s="3"/>
      <c r="H322" s="8">
        <v>13.099999999999898</v>
      </c>
      <c r="I322" s="39"/>
      <c r="L322" s="3"/>
    </row>
    <row r="323" spans="1:12" ht="12.5" x14ac:dyDescent="0.25">
      <c r="A323" s="4">
        <v>160000</v>
      </c>
      <c r="B323" s="137">
        <f t="shared" si="7"/>
        <v>14.19119999999989</v>
      </c>
      <c r="C323" s="138"/>
      <c r="F323" s="3"/>
      <c r="H323" s="8">
        <v>13.139999999999898</v>
      </c>
      <c r="I323" s="39"/>
      <c r="L323" s="3"/>
    </row>
    <row r="324" spans="1:12" ht="12.5" x14ac:dyDescent="0.25">
      <c r="A324" s="4">
        <v>160500</v>
      </c>
      <c r="B324" s="137">
        <f t="shared" si="7"/>
        <v>14.234399999999889</v>
      </c>
      <c r="C324" s="138"/>
      <c r="F324" s="3"/>
      <c r="H324" s="8">
        <v>13.179999999999897</v>
      </c>
      <c r="I324" s="39"/>
      <c r="L324" s="3"/>
    </row>
    <row r="325" spans="1:12" ht="12.5" x14ac:dyDescent="0.25">
      <c r="A325" s="4">
        <v>161000</v>
      </c>
      <c r="B325" s="137">
        <f t="shared" si="7"/>
        <v>14.277599999999888</v>
      </c>
      <c r="C325" s="138"/>
      <c r="F325" s="3"/>
      <c r="H325" s="8">
        <v>13.219999999999896</v>
      </c>
      <c r="I325" s="39"/>
      <c r="L325" s="3"/>
    </row>
    <row r="326" spans="1:12" ht="12.5" x14ac:dyDescent="0.25">
      <c r="A326" s="4">
        <v>161500</v>
      </c>
      <c r="B326" s="137">
        <f t="shared" si="7"/>
        <v>14.320799999999888</v>
      </c>
      <c r="C326" s="138"/>
      <c r="F326" s="3"/>
      <c r="H326" s="8">
        <v>13.259999999999895</v>
      </c>
      <c r="I326" s="39"/>
      <c r="L326" s="3"/>
    </row>
    <row r="327" spans="1:12" ht="12.5" x14ac:dyDescent="0.25">
      <c r="A327" s="4">
        <v>162000</v>
      </c>
      <c r="B327" s="137">
        <f t="shared" si="7"/>
        <v>14.363999999999887</v>
      </c>
      <c r="C327" s="138"/>
      <c r="F327" s="3"/>
      <c r="H327" s="8">
        <v>13.299999999999894</v>
      </c>
      <c r="I327" s="39"/>
      <c r="L327" s="3"/>
    </row>
    <row r="328" spans="1:12" ht="12.5" x14ac:dyDescent="0.25">
      <c r="A328" s="4">
        <v>162500</v>
      </c>
      <c r="B328" s="137">
        <f t="shared" si="7"/>
        <v>14.407199999999886</v>
      </c>
      <c r="C328" s="138"/>
      <c r="F328" s="3"/>
      <c r="H328" s="8">
        <v>13.339999999999893</v>
      </c>
      <c r="I328" s="39"/>
      <c r="L328" s="3"/>
    </row>
    <row r="329" spans="1:12" ht="12.5" x14ac:dyDescent="0.25">
      <c r="A329" s="4">
        <v>163000</v>
      </c>
      <c r="B329" s="137">
        <f t="shared" si="7"/>
        <v>14.450399999999885</v>
      </c>
      <c r="C329" s="138"/>
      <c r="F329" s="3"/>
      <c r="H329" s="8">
        <v>13.379999999999892</v>
      </c>
      <c r="I329" s="39"/>
      <c r="L329" s="3"/>
    </row>
    <row r="330" spans="1:12" ht="12.5" x14ac:dyDescent="0.25">
      <c r="A330" s="4">
        <v>163500</v>
      </c>
      <c r="B330" s="137">
        <f t="shared" si="7"/>
        <v>14.493599999999883</v>
      </c>
      <c r="C330" s="138"/>
      <c r="F330" s="3"/>
      <c r="H330" s="8">
        <v>13.419999999999892</v>
      </c>
      <c r="I330" s="39"/>
      <c r="L330" s="3"/>
    </row>
    <row r="331" spans="1:12" ht="12.5" x14ac:dyDescent="0.25">
      <c r="A331" s="4">
        <v>164000</v>
      </c>
      <c r="B331" s="137">
        <f t="shared" si="7"/>
        <v>14.536799999999882</v>
      </c>
      <c r="C331" s="138"/>
      <c r="F331" s="3"/>
      <c r="H331" s="8">
        <v>13.459999999999891</v>
      </c>
      <c r="I331" s="39"/>
      <c r="L331" s="3"/>
    </row>
    <row r="332" spans="1:12" ht="12.5" x14ac:dyDescent="0.25">
      <c r="A332" s="4">
        <v>164500</v>
      </c>
      <c r="B332" s="137">
        <f t="shared" si="7"/>
        <v>14.579999999999883</v>
      </c>
      <c r="C332" s="138"/>
      <c r="F332" s="3"/>
      <c r="H332" s="8">
        <v>13.49999999999989</v>
      </c>
      <c r="I332" s="39"/>
      <c r="L332" s="3"/>
    </row>
    <row r="333" spans="1:12" ht="12.5" x14ac:dyDescent="0.25">
      <c r="A333" s="4">
        <v>165000</v>
      </c>
      <c r="B333" s="137">
        <f t="shared" si="7"/>
        <v>14.623199999999882</v>
      </c>
      <c r="C333" s="138"/>
      <c r="F333" s="3"/>
      <c r="H333" s="8">
        <v>13.539999999999889</v>
      </c>
      <c r="I333" s="39"/>
      <c r="L333" s="3"/>
    </row>
    <row r="334" spans="1:12" ht="12.5" x14ac:dyDescent="0.25">
      <c r="A334" s="4">
        <v>165500</v>
      </c>
      <c r="B334" s="137">
        <f t="shared" si="7"/>
        <v>14.66639999999988</v>
      </c>
      <c r="C334" s="138"/>
      <c r="F334" s="3"/>
      <c r="H334" s="8">
        <v>13.579999999999888</v>
      </c>
      <c r="I334" s="39"/>
      <c r="L334" s="3"/>
    </row>
    <row r="335" spans="1:12" ht="12.5" x14ac:dyDescent="0.25">
      <c r="A335" s="4">
        <v>166000</v>
      </c>
      <c r="B335" s="137">
        <f t="shared" si="7"/>
        <v>14.709599999999879</v>
      </c>
      <c r="C335" s="138"/>
      <c r="F335" s="3"/>
      <c r="H335" s="8">
        <v>13.619999999999887</v>
      </c>
      <c r="I335" s="39"/>
      <c r="L335" s="3"/>
    </row>
    <row r="336" spans="1:12" ht="12.5" x14ac:dyDescent="0.25">
      <c r="A336" s="4">
        <v>166500</v>
      </c>
      <c r="B336" s="137">
        <f t="shared" ref="B336:B399" si="8">+H336*1.08</f>
        <v>14.752799999999878</v>
      </c>
      <c r="C336" s="138"/>
      <c r="F336" s="3"/>
      <c r="H336" s="8">
        <v>13.659999999999886</v>
      </c>
      <c r="I336" s="39"/>
      <c r="L336" s="3"/>
    </row>
    <row r="337" spans="1:12" ht="12.5" x14ac:dyDescent="0.25">
      <c r="A337" s="4">
        <v>167000</v>
      </c>
      <c r="B337" s="137">
        <f t="shared" si="8"/>
        <v>14.795999999999877</v>
      </c>
      <c r="C337" s="138"/>
      <c r="F337" s="3"/>
      <c r="H337" s="8">
        <v>13.699999999999886</v>
      </c>
      <c r="I337" s="39"/>
      <c r="L337" s="3"/>
    </row>
    <row r="338" spans="1:12" ht="12.5" x14ac:dyDescent="0.25">
      <c r="A338" s="4">
        <v>167500</v>
      </c>
      <c r="B338" s="137">
        <f t="shared" si="8"/>
        <v>14.839199999999877</v>
      </c>
      <c r="C338" s="138"/>
      <c r="F338" s="3"/>
      <c r="H338" s="8">
        <v>13.739999999999885</v>
      </c>
      <c r="I338" s="39"/>
      <c r="L338" s="3"/>
    </row>
    <row r="339" spans="1:12" ht="12.5" x14ac:dyDescent="0.25">
      <c r="A339" s="4">
        <v>168000</v>
      </c>
      <c r="B339" s="137">
        <f t="shared" si="8"/>
        <v>14.882399999999876</v>
      </c>
      <c r="C339" s="138"/>
      <c r="F339" s="3"/>
      <c r="H339" s="8">
        <v>13.779999999999884</v>
      </c>
      <c r="I339" s="39"/>
      <c r="L339" s="3"/>
    </row>
    <row r="340" spans="1:12" ht="12.5" x14ac:dyDescent="0.25">
      <c r="A340" s="4">
        <v>168500</v>
      </c>
      <c r="B340" s="137">
        <f t="shared" si="8"/>
        <v>14.925599999999875</v>
      </c>
      <c r="C340" s="138"/>
      <c r="F340" s="3"/>
      <c r="H340" s="8">
        <v>13.819999999999883</v>
      </c>
      <c r="I340" s="39"/>
      <c r="L340" s="3"/>
    </row>
    <row r="341" spans="1:12" ht="12.5" x14ac:dyDescent="0.25">
      <c r="A341" s="4">
        <v>169000</v>
      </c>
      <c r="B341" s="137">
        <f t="shared" si="8"/>
        <v>14.968799999999874</v>
      </c>
      <c r="C341" s="138"/>
      <c r="F341" s="3"/>
      <c r="H341" s="8">
        <v>13.859999999999882</v>
      </c>
      <c r="I341" s="39"/>
      <c r="L341" s="3"/>
    </row>
    <row r="342" spans="1:12" ht="12.5" x14ac:dyDescent="0.25">
      <c r="A342" s="4">
        <v>169500</v>
      </c>
      <c r="B342" s="137">
        <f t="shared" si="8"/>
        <v>15.011999999999873</v>
      </c>
      <c r="C342" s="138"/>
      <c r="F342" s="3"/>
      <c r="H342" s="8">
        <v>13.899999999999881</v>
      </c>
      <c r="I342" s="39"/>
      <c r="L342" s="3"/>
    </row>
    <row r="343" spans="1:12" ht="12.5" x14ac:dyDescent="0.25">
      <c r="A343" s="4">
        <v>170000</v>
      </c>
      <c r="B343" s="137">
        <f t="shared" si="8"/>
        <v>15.055199999999871</v>
      </c>
      <c r="C343" s="138"/>
      <c r="F343" s="3"/>
      <c r="H343" s="8">
        <v>13.93999999999988</v>
      </c>
      <c r="I343" s="39"/>
      <c r="L343" s="3"/>
    </row>
    <row r="344" spans="1:12" ht="12.5" x14ac:dyDescent="0.25">
      <c r="A344" s="4">
        <v>170500</v>
      </c>
      <c r="B344" s="137">
        <f t="shared" si="8"/>
        <v>15.09839999999987</v>
      </c>
      <c r="C344" s="138"/>
      <c r="F344" s="3"/>
      <c r="H344" s="8">
        <v>13.97999999999988</v>
      </c>
      <c r="I344" s="39"/>
      <c r="L344" s="3"/>
    </row>
    <row r="345" spans="1:12" ht="12.5" x14ac:dyDescent="0.25">
      <c r="A345" s="4">
        <v>171000</v>
      </c>
      <c r="B345" s="137">
        <f t="shared" si="8"/>
        <v>15.141599999999871</v>
      </c>
      <c r="C345" s="138"/>
      <c r="F345" s="3"/>
      <c r="H345" s="8">
        <v>14.019999999999879</v>
      </c>
      <c r="I345" s="39"/>
      <c r="L345" s="3"/>
    </row>
    <row r="346" spans="1:12" ht="12.5" x14ac:dyDescent="0.25">
      <c r="A346" s="4">
        <v>171500</v>
      </c>
      <c r="B346" s="137">
        <f t="shared" si="8"/>
        <v>15.18479999999987</v>
      </c>
      <c r="C346" s="138"/>
      <c r="F346" s="3"/>
      <c r="H346" s="8">
        <v>14.059999999999878</v>
      </c>
      <c r="I346" s="39"/>
      <c r="L346" s="3"/>
    </row>
    <row r="347" spans="1:12" ht="12.5" x14ac:dyDescent="0.25">
      <c r="A347" s="4">
        <v>172000</v>
      </c>
      <c r="B347" s="137">
        <f t="shared" si="8"/>
        <v>15.227999999999868</v>
      </c>
      <c r="C347" s="138"/>
      <c r="F347" s="3"/>
      <c r="H347" s="8">
        <v>14.099999999999877</v>
      </c>
      <c r="I347" s="39"/>
      <c r="L347" s="3"/>
    </row>
    <row r="348" spans="1:12" ht="12.5" x14ac:dyDescent="0.25">
      <c r="A348" s="4">
        <v>172500</v>
      </c>
      <c r="B348" s="137">
        <f t="shared" si="8"/>
        <v>15.271199999999867</v>
      </c>
      <c r="C348" s="138"/>
      <c r="F348" s="3"/>
      <c r="H348" s="8">
        <v>14.139999999999876</v>
      </c>
      <c r="I348" s="39"/>
      <c r="L348" s="3"/>
    </row>
    <row r="349" spans="1:12" ht="12.5" x14ac:dyDescent="0.25">
      <c r="A349" s="4">
        <v>173000</v>
      </c>
      <c r="B349" s="137">
        <f t="shared" si="8"/>
        <v>15.314399999999866</v>
      </c>
      <c r="C349" s="138"/>
      <c r="F349" s="3"/>
      <c r="H349" s="8">
        <v>14.179999999999875</v>
      </c>
      <c r="I349" s="39"/>
      <c r="L349" s="3"/>
    </row>
    <row r="350" spans="1:12" ht="12.5" x14ac:dyDescent="0.25">
      <c r="A350" s="4">
        <v>173500</v>
      </c>
      <c r="B350" s="137">
        <f t="shared" si="8"/>
        <v>15.357599999999865</v>
      </c>
      <c r="C350" s="138"/>
      <c r="F350" s="3"/>
      <c r="H350" s="8">
        <v>14.219999999999875</v>
      </c>
      <c r="I350" s="39"/>
      <c r="L350" s="3"/>
    </row>
    <row r="351" spans="1:12" ht="12.5" x14ac:dyDescent="0.25">
      <c r="A351" s="4">
        <v>174000</v>
      </c>
      <c r="B351" s="137">
        <f t="shared" si="8"/>
        <v>15.400799999999865</v>
      </c>
      <c r="C351" s="138"/>
      <c r="F351" s="3"/>
      <c r="H351" s="8">
        <v>14.259999999999874</v>
      </c>
      <c r="I351" s="39"/>
      <c r="L351" s="3"/>
    </row>
    <row r="352" spans="1:12" ht="12.5" x14ac:dyDescent="0.25">
      <c r="A352" s="4">
        <v>174500</v>
      </c>
      <c r="B352" s="137">
        <f t="shared" si="8"/>
        <v>15.443999999999864</v>
      </c>
      <c r="C352" s="138"/>
      <c r="F352" s="3"/>
      <c r="H352" s="8">
        <v>14.299999999999873</v>
      </c>
      <c r="I352" s="39"/>
      <c r="L352" s="3"/>
    </row>
    <row r="353" spans="1:12" ht="12.5" x14ac:dyDescent="0.25">
      <c r="A353" s="4">
        <v>175000</v>
      </c>
      <c r="B353" s="137">
        <f t="shared" si="8"/>
        <v>15.487199999999863</v>
      </c>
      <c r="C353" s="138"/>
      <c r="F353" s="3"/>
      <c r="H353" s="8">
        <v>14.339999999999872</v>
      </c>
      <c r="I353" s="39"/>
      <c r="L353" s="3"/>
    </row>
    <row r="354" spans="1:12" ht="12.5" x14ac:dyDescent="0.25">
      <c r="A354" s="4">
        <v>175500</v>
      </c>
      <c r="B354" s="137">
        <f t="shared" si="8"/>
        <v>15.530399999999862</v>
      </c>
      <c r="C354" s="138"/>
      <c r="F354" s="3"/>
      <c r="H354" s="8">
        <v>14.379999999999871</v>
      </c>
      <c r="I354" s="39"/>
      <c r="L354" s="3"/>
    </row>
    <row r="355" spans="1:12" ht="12.5" x14ac:dyDescent="0.25">
      <c r="A355" s="4">
        <v>176000</v>
      </c>
      <c r="B355" s="137">
        <f t="shared" si="8"/>
        <v>15.57359999999986</v>
      </c>
      <c r="C355" s="138"/>
      <c r="F355" s="3"/>
      <c r="H355" s="8">
        <v>14.41999999999987</v>
      </c>
      <c r="I355" s="39"/>
      <c r="L355" s="3"/>
    </row>
    <row r="356" spans="1:12" ht="12.5" x14ac:dyDescent="0.25">
      <c r="A356" s="4">
        <v>176500</v>
      </c>
      <c r="B356" s="137">
        <f t="shared" si="8"/>
        <v>15.616799999999859</v>
      </c>
      <c r="C356" s="138"/>
      <c r="F356" s="3"/>
      <c r="H356" s="8">
        <v>14.459999999999869</v>
      </c>
      <c r="I356" s="39"/>
      <c r="L356" s="3"/>
    </row>
    <row r="357" spans="1:12" ht="12.5" x14ac:dyDescent="0.25">
      <c r="A357" s="4">
        <v>177000</v>
      </c>
      <c r="B357" s="137">
        <f t="shared" si="8"/>
        <v>15.65999999999986</v>
      </c>
      <c r="C357" s="138"/>
      <c r="F357" s="3"/>
      <c r="H357" s="8">
        <v>14.499999999999869</v>
      </c>
      <c r="I357" s="39"/>
      <c r="L357" s="3"/>
    </row>
    <row r="358" spans="1:12" ht="12.5" x14ac:dyDescent="0.25">
      <c r="A358" s="4">
        <v>177500</v>
      </c>
      <c r="B358" s="137">
        <f t="shared" si="8"/>
        <v>15.703199999999859</v>
      </c>
      <c r="C358" s="138"/>
      <c r="F358" s="3"/>
      <c r="H358" s="8">
        <v>14.539999999999868</v>
      </c>
      <c r="I358" s="39"/>
      <c r="L358" s="3"/>
    </row>
    <row r="359" spans="1:12" ht="12.5" x14ac:dyDescent="0.25">
      <c r="A359" s="4">
        <v>178000</v>
      </c>
      <c r="B359" s="137">
        <f t="shared" si="8"/>
        <v>15.746399999999857</v>
      </c>
      <c r="C359" s="138"/>
      <c r="F359" s="3"/>
      <c r="H359" s="8">
        <v>14.579999999999867</v>
      </c>
      <c r="I359" s="39"/>
      <c r="L359" s="3"/>
    </row>
    <row r="360" spans="1:12" ht="12.5" x14ac:dyDescent="0.25">
      <c r="A360" s="4">
        <v>178500</v>
      </c>
      <c r="B360" s="137">
        <f t="shared" si="8"/>
        <v>15.789599999999856</v>
      </c>
      <c r="C360" s="138"/>
      <c r="F360" s="3"/>
      <c r="H360" s="8">
        <v>14.619999999999866</v>
      </c>
      <c r="I360" s="39"/>
      <c r="L360" s="3"/>
    </row>
    <row r="361" spans="1:12" ht="12.5" x14ac:dyDescent="0.25">
      <c r="A361" s="4">
        <v>179000</v>
      </c>
      <c r="B361" s="137">
        <f t="shared" si="8"/>
        <v>15.832799999999855</v>
      </c>
      <c r="C361" s="138"/>
      <c r="F361" s="3"/>
      <c r="H361" s="8">
        <v>14.659999999999865</v>
      </c>
      <c r="I361" s="39"/>
      <c r="L361" s="3"/>
    </row>
    <row r="362" spans="1:12" ht="12.5" x14ac:dyDescent="0.25">
      <c r="A362" s="4">
        <v>179500</v>
      </c>
      <c r="B362" s="137">
        <f t="shared" si="8"/>
        <v>15.875999999999854</v>
      </c>
      <c r="C362" s="138"/>
      <c r="F362" s="3"/>
      <c r="H362" s="8">
        <v>14.699999999999864</v>
      </c>
      <c r="I362" s="39"/>
      <c r="L362" s="3"/>
    </row>
    <row r="363" spans="1:12" ht="12.5" x14ac:dyDescent="0.25">
      <c r="A363" s="4">
        <v>180000</v>
      </c>
      <c r="B363" s="137">
        <f t="shared" si="8"/>
        <v>15.919199999999854</v>
      </c>
      <c r="C363" s="138"/>
      <c r="F363" s="3"/>
      <c r="H363" s="8">
        <v>14.739999999999863</v>
      </c>
      <c r="I363" s="39"/>
      <c r="L363" s="3"/>
    </row>
    <row r="364" spans="1:12" ht="12.5" x14ac:dyDescent="0.25">
      <c r="A364" s="4">
        <v>180500</v>
      </c>
      <c r="B364" s="137">
        <f t="shared" si="8"/>
        <v>15.962399999999853</v>
      </c>
      <c r="C364" s="138"/>
      <c r="F364" s="3"/>
      <c r="H364" s="8">
        <v>14.779999999999863</v>
      </c>
      <c r="I364" s="39"/>
      <c r="L364" s="3"/>
    </row>
    <row r="365" spans="1:12" ht="12.5" x14ac:dyDescent="0.25">
      <c r="A365" s="4">
        <v>181000</v>
      </c>
      <c r="B365" s="137">
        <f t="shared" si="8"/>
        <v>16.005599999999852</v>
      </c>
      <c r="C365" s="138"/>
      <c r="F365" s="3"/>
      <c r="H365" s="8">
        <v>14.819999999999862</v>
      </c>
      <c r="I365" s="39"/>
      <c r="L365" s="3"/>
    </row>
    <row r="366" spans="1:12" ht="12.5" x14ac:dyDescent="0.25">
      <c r="A366" s="4">
        <v>181500</v>
      </c>
      <c r="B366" s="137">
        <f t="shared" si="8"/>
        <v>16.048799999999851</v>
      </c>
      <c r="C366" s="138"/>
      <c r="F366" s="3"/>
      <c r="H366" s="8">
        <v>14.859999999999861</v>
      </c>
      <c r="I366" s="39"/>
      <c r="L366" s="3"/>
    </row>
    <row r="367" spans="1:12" ht="12.5" x14ac:dyDescent="0.25">
      <c r="A367" s="4">
        <v>182000</v>
      </c>
      <c r="B367" s="137">
        <f t="shared" si="8"/>
        <v>16.09199999999985</v>
      </c>
      <c r="C367" s="138"/>
      <c r="F367" s="3"/>
      <c r="H367" s="8">
        <v>14.89999999999986</v>
      </c>
      <c r="I367" s="39"/>
      <c r="L367" s="3"/>
    </row>
    <row r="368" spans="1:12" ht="12.5" x14ac:dyDescent="0.25">
      <c r="A368" s="4">
        <v>182500</v>
      </c>
      <c r="B368" s="137">
        <f t="shared" si="8"/>
        <v>16.135199999999848</v>
      </c>
      <c r="C368" s="138"/>
      <c r="F368" s="3"/>
      <c r="H368" s="8">
        <v>14.939999999999859</v>
      </c>
      <c r="I368" s="39"/>
      <c r="L368" s="3"/>
    </row>
    <row r="369" spans="1:12" ht="12.5" x14ac:dyDescent="0.25">
      <c r="A369" s="4">
        <v>183000</v>
      </c>
      <c r="B369" s="137">
        <f t="shared" si="8"/>
        <v>16.178399999999847</v>
      </c>
      <c r="C369" s="138"/>
      <c r="F369" s="3"/>
      <c r="H369" s="8">
        <v>14.979999999999858</v>
      </c>
      <c r="I369" s="39"/>
      <c r="L369" s="3"/>
    </row>
    <row r="370" spans="1:12" ht="12.5" x14ac:dyDescent="0.25">
      <c r="A370" s="4">
        <v>183500</v>
      </c>
      <c r="B370" s="137">
        <f t="shared" si="8"/>
        <v>16.221599999999846</v>
      </c>
      <c r="C370" s="138"/>
      <c r="F370" s="3"/>
      <c r="H370" s="8">
        <v>15.019999999999857</v>
      </c>
      <c r="I370" s="39"/>
      <c r="L370" s="3"/>
    </row>
    <row r="371" spans="1:12" ht="12.5" x14ac:dyDescent="0.25">
      <c r="A371" s="4">
        <v>184000</v>
      </c>
      <c r="B371" s="137">
        <f t="shared" si="8"/>
        <v>16.264799999999845</v>
      </c>
      <c r="C371" s="138"/>
      <c r="F371" s="3"/>
      <c r="H371" s="8">
        <v>15.059999999999857</v>
      </c>
      <c r="I371" s="39"/>
      <c r="L371" s="3"/>
    </row>
    <row r="372" spans="1:12" ht="12.5" x14ac:dyDescent="0.25">
      <c r="A372" s="4">
        <v>184500</v>
      </c>
      <c r="B372" s="137">
        <f t="shared" si="8"/>
        <v>16.307999999999847</v>
      </c>
      <c r="C372" s="138"/>
      <c r="F372" s="3"/>
      <c r="H372" s="8">
        <v>15.099999999999856</v>
      </c>
      <c r="I372" s="39"/>
      <c r="L372" s="3"/>
    </row>
    <row r="373" spans="1:12" ht="12.5" x14ac:dyDescent="0.25">
      <c r="A373" s="4">
        <v>185000</v>
      </c>
      <c r="B373" s="137">
        <f t="shared" si="8"/>
        <v>16.351199999999846</v>
      </c>
      <c r="C373" s="138"/>
      <c r="F373" s="3"/>
      <c r="H373" s="8">
        <v>15.139999999999855</v>
      </c>
      <c r="I373" s="39"/>
      <c r="L373" s="3"/>
    </row>
    <row r="374" spans="1:12" ht="12.5" x14ac:dyDescent="0.25">
      <c r="A374" s="4">
        <v>185500</v>
      </c>
      <c r="B374" s="137">
        <f t="shared" si="8"/>
        <v>16.394399999999845</v>
      </c>
      <c r="C374" s="138"/>
      <c r="F374" s="3"/>
      <c r="H374" s="8">
        <v>15.179999999999854</v>
      </c>
      <c r="I374" s="39"/>
      <c r="L374" s="3"/>
    </row>
    <row r="375" spans="1:12" ht="12.5" x14ac:dyDescent="0.25">
      <c r="A375" s="4">
        <v>186000</v>
      </c>
      <c r="B375" s="137">
        <f t="shared" si="8"/>
        <v>16.437599999999843</v>
      </c>
      <c r="C375" s="138"/>
      <c r="F375" s="3"/>
      <c r="H375" s="8">
        <v>15.219999999999853</v>
      </c>
      <c r="I375" s="39"/>
      <c r="L375" s="3"/>
    </row>
    <row r="376" spans="1:12" ht="12.5" x14ac:dyDescent="0.25">
      <c r="A376" s="4">
        <v>186500</v>
      </c>
      <c r="B376" s="137">
        <f t="shared" si="8"/>
        <v>16.480799999999842</v>
      </c>
      <c r="C376" s="138"/>
      <c r="F376" s="3"/>
      <c r="H376" s="8">
        <v>15.259999999999852</v>
      </c>
      <c r="I376" s="39"/>
      <c r="L376" s="3"/>
    </row>
    <row r="377" spans="1:12" ht="12.5" x14ac:dyDescent="0.25">
      <c r="A377" s="4">
        <v>187000</v>
      </c>
      <c r="B377" s="137">
        <f t="shared" si="8"/>
        <v>16.523999999999841</v>
      </c>
      <c r="C377" s="138"/>
      <c r="F377" s="3"/>
      <c r="H377" s="8">
        <v>15.299999999999851</v>
      </c>
      <c r="I377" s="39"/>
      <c r="L377" s="3"/>
    </row>
    <row r="378" spans="1:12" ht="12.5" x14ac:dyDescent="0.25">
      <c r="A378" s="4">
        <v>187500</v>
      </c>
      <c r="B378" s="137">
        <f t="shared" si="8"/>
        <v>16.56719999999984</v>
      </c>
      <c r="C378" s="138"/>
      <c r="F378" s="3"/>
      <c r="H378" s="8">
        <v>15.339999999999851</v>
      </c>
      <c r="I378" s="39"/>
      <c r="L378" s="3"/>
    </row>
    <row r="379" spans="1:12" ht="12.5" x14ac:dyDescent="0.25">
      <c r="A379" s="4">
        <v>188000</v>
      </c>
      <c r="B379" s="137">
        <f t="shared" si="8"/>
        <v>16.610399999999839</v>
      </c>
      <c r="C379" s="138"/>
      <c r="F379" s="3"/>
      <c r="H379" s="8">
        <v>15.37999999999985</v>
      </c>
      <c r="I379" s="39"/>
      <c r="L379" s="3"/>
    </row>
    <row r="380" spans="1:12" ht="12.5" x14ac:dyDescent="0.25">
      <c r="A380" s="4">
        <v>188500</v>
      </c>
      <c r="B380" s="137">
        <f t="shared" si="8"/>
        <v>16.653599999999837</v>
      </c>
      <c r="C380" s="138"/>
      <c r="F380" s="3"/>
      <c r="H380" s="8">
        <v>15.419999999999849</v>
      </c>
      <c r="I380" s="39"/>
      <c r="L380" s="3"/>
    </row>
    <row r="381" spans="1:12" ht="12.5" x14ac:dyDescent="0.25">
      <c r="A381" s="4">
        <v>189000</v>
      </c>
      <c r="B381" s="137">
        <f t="shared" si="8"/>
        <v>16.696799999999836</v>
      </c>
      <c r="C381" s="138"/>
      <c r="F381" s="3"/>
      <c r="H381" s="8">
        <v>15.459999999999848</v>
      </c>
      <c r="I381" s="39"/>
      <c r="L381" s="3"/>
    </row>
    <row r="382" spans="1:12" ht="12.5" x14ac:dyDescent="0.25">
      <c r="A382" s="4">
        <v>189500</v>
      </c>
      <c r="B382" s="137">
        <f t="shared" si="8"/>
        <v>16.739999999999835</v>
      </c>
      <c r="C382" s="138"/>
      <c r="F382" s="3"/>
      <c r="H382" s="8">
        <v>15.499999999999847</v>
      </c>
      <c r="I382" s="39"/>
      <c r="L382" s="3"/>
    </row>
    <row r="383" spans="1:12" ht="12.5" x14ac:dyDescent="0.25">
      <c r="A383" s="4">
        <v>190000</v>
      </c>
      <c r="B383" s="137">
        <f t="shared" si="8"/>
        <v>16.783199999999834</v>
      </c>
      <c r="C383" s="138"/>
      <c r="F383" s="3"/>
      <c r="H383" s="8">
        <v>15.539999999999846</v>
      </c>
      <c r="I383" s="39"/>
      <c r="L383" s="3"/>
    </row>
    <row r="384" spans="1:12" ht="12.5" x14ac:dyDescent="0.25">
      <c r="A384" s="4">
        <v>190500</v>
      </c>
      <c r="B384" s="137">
        <f t="shared" si="8"/>
        <v>16.826399999999833</v>
      </c>
      <c r="C384" s="138"/>
      <c r="F384" s="3"/>
      <c r="H384" s="8">
        <v>15.579999999999846</v>
      </c>
      <c r="I384" s="39"/>
      <c r="L384" s="3"/>
    </row>
    <row r="385" spans="1:12" ht="12.5" x14ac:dyDescent="0.25">
      <c r="A385" s="4">
        <v>191000</v>
      </c>
      <c r="B385" s="137">
        <f t="shared" si="8"/>
        <v>16.869599999999835</v>
      </c>
      <c r="C385" s="138"/>
      <c r="F385" s="3"/>
      <c r="H385" s="8">
        <v>15.619999999999845</v>
      </c>
      <c r="I385" s="39"/>
      <c r="L385" s="3"/>
    </row>
    <row r="386" spans="1:12" ht="12.5" x14ac:dyDescent="0.25">
      <c r="A386" s="4">
        <v>191500</v>
      </c>
      <c r="B386" s="137">
        <f t="shared" si="8"/>
        <v>16.912799999999834</v>
      </c>
      <c r="C386" s="138"/>
      <c r="F386" s="3"/>
      <c r="H386" s="8">
        <v>15.659999999999844</v>
      </c>
      <c r="I386" s="39"/>
      <c r="L386" s="3"/>
    </row>
    <row r="387" spans="1:12" ht="12.5" x14ac:dyDescent="0.25">
      <c r="A387" s="4">
        <v>192000</v>
      </c>
      <c r="B387" s="137">
        <f t="shared" si="8"/>
        <v>16.955999999999833</v>
      </c>
      <c r="C387" s="138"/>
      <c r="F387" s="3"/>
      <c r="H387" s="8">
        <v>15.699999999999843</v>
      </c>
      <c r="I387" s="39"/>
      <c r="L387" s="3"/>
    </row>
    <row r="388" spans="1:12" ht="12.5" x14ac:dyDescent="0.25">
      <c r="A388" s="4">
        <v>192500</v>
      </c>
      <c r="B388" s="137">
        <f t="shared" si="8"/>
        <v>16.999199999999831</v>
      </c>
      <c r="C388" s="138"/>
      <c r="F388" s="3"/>
      <c r="H388" s="8">
        <v>15.739999999999842</v>
      </c>
      <c r="I388" s="39"/>
      <c r="L388" s="3"/>
    </row>
    <row r="389" spans="1:12" ht="12.5" x14ac:dyDescent="0.25">
      <c r="A389" s="4">
        <v>193000</v>
      </c>
      <c r="B389" s="137">
        <f t="shared" si="8"/>
        <v>17.04239999999983</v>
      </c>
      <c r="C389" s="138"/>
      <c r="F389" s="3"/>
      <c r="H389" s="8">
        <v>15.779999999999841</v>
      </c>
      <c r="I389" s="39"/>
      <c r="L389" s="3"/>
    </row>
    <row r="390" spans="1:12" ht="12.5" x14ac:dyDescent="0.25">
      <c r="A390" s="4">
        <v>193500</v>
      </c>
      <c r="B390" s="137">
        <f t="shared" si="8"/>
        <v>17.085599999999829</v>
      </c>
      <c r="C390" s="138"/>
      <c r="F390" s="3"/>
      <c r="H390" s="8">
        <v>15.81999999999984</v>
      </c>
      <c r="L390" s="3"/>
    </row>
    <row r="391" spans="1:12" ht="12.5" x14ac:dyDescent="0.25">
      <c r="A391" s="4">
        <v>194000</v>
      </c>
      <c r="B391" s="137">
        <f t="shared" si="8"/>
        <v>17.128799999999828</v>
      </c>
      <c r="C391" s="138"/>
      <c r="F391" s="3"/>
      <c r="H391" s="8">
        <v>15.85999999999984</v>
      </c>
      <c r="L391" s="3"/>
    </row>
    <row r="392" spans="1:12" ht="12.5" x14ac:dyDescent="0.25">
      <c r="A392" s="4">
        <v>194500</v>
      </c>
      <c r="B392" s="137">
        <f t="shared" si="8"/>
        <v>17.171999999999827</v>
      </c>
      <c r="C392" s="138"/>
      <c r="F392" s="3"/>
      <c r="H392" s="8">
        <v>15.899999999999839</v>
      </c>
      <c r="L392" s="3"/>
    </row>
    <row r="393" spans="1:12" ht="12.5" x14ac:dyDescent="0.25">
      <c r="A393" s="4">
        <v>195000</v>
      </c>
      <c r="B393" s="137">
        <f t="shared" si="8"/>
        <v>17.215199999999825</v>
      </c>
      <c r="C393" s="138"/>
      <c r="F393" s="3"/>
      <c r="H393" s="8">
        <v>15.939999999999838</v>
      </c>
      <c r="L393" s="3"/>
    </row>
    <row r="394" spans="1:12" ht="12.5" x14ac:dyDescent="0.25">
      <c r="A394" s="4">
        <v>195500</v>
      </c>
      <c r="B394" s="137">
        <f t="shared" si="8"/>
        <v>17.258399999999824</v>
      </c>
      <c r="C394" s="138"/>
      <c r="F394" s="3"/>
      <c r="H394" s="8">
        <v>15.979999999999837</v>
      </c>
      <c r="L394" s="3"/>
    </row>
    <row r="395" spans="1:12" ht="12.5" x14ac:dyDescent="0.25">
      <c r="A395" s="4">
        <v>196000</v>
      </c>
      <c r="B395" s="137">
        <f t="shared" si="8"/>
        <v>17.301599999999823</v>
      </c>
      <c r="C395" s="138"/>
      <c r="F395" s="3"/>
      <c r="H395" s="8">
        <v>16.019999999999836</v>
      </c>
      <c r="L395" s="3"/>
    </row>
    <row r="396" spans="1:12" ht="12.5" x14ac:dyDescent="0.25">
      <c r="A396" s="4">
        <v>196500</v>
      </c>
      <c r="B396" s="137">
        <f t="shared" si="8"/>
        <v>17.344799999999822</v>
      </c>
      <c r="C396" s="138"/>
      <c r="F396" s="3"/>
      <c r="H396" s="8">
        <v>16.059999999999835</v>
      </c>
      <c r="L396" s="3"/>
    </row>
    <row r="397" spans="1:12" ht="12.5" x14ac:dyDescent="0.25">
      <c r="A397" s="4">
        <v>197000</v>
      </c>
      <c r="B397" s="137">
        <f t="shared" si="8"/>
        <v>17.387999999999824</v>
      </c>
      <c r="C397" s="138"/>
      <c r="F397" s="3"/>
      <c r="H397" s="8">
        <v>16.099999999999834</v>
      </c>
      <c r="L397" s="3"/>
    </row>
    <row r="398" spans="1:12" ht="12.5" x14ac:dyDescent="0.25">
      <c r="A398" s="4">
        <v>197500</v>
      </c>
      <c r="B398" s="137">
        <f t="shared" si="8"/>
        <v>17.431199999999823</v>
      </c>
      <c r="C398" s="138"/>
      <c r="F398" s="3"/>
      <c r="H398" s="8">
        <v>16.139999999999834</v>
      </c>
      <c r="L398" s="3"/>
    </row>
    <row r="399" spans="1:12" ht="12.5" x14ac:dyDescent="0.25">
      <c r="A399" s="4">
        <v>198000</v>
      </c>
      <c r="B399" s="137">
        <f t="shared" si="8"/>
        <v>17.474399999999822</v>
      </c>
      <c r="C399" s="138"/>
      <c r="F399" s="3"/>
      <c r="H399" s="8">
        <v>16.179999999999833</v>
      </c>
      <c r="L399" s="3"/>
    </row>
    <row r="400" spans="1:12" ht="12.5" x14ac:dyDescent="0.25">
      <c r="A400" s="4">
        <v>198500</v>
      </c>
      <c r="B400" s="137">
        <f t="shared" ref="B400:B463" si="9">+H400*1.08</f>
        <v>17.51759999999982</v>
      </c>
      <c r="C400" s="138"/>
      <c r="F400" s="3"/>
      <c r="H400" s="8">
        <v>16.219999999999832</v>
      </c>
      <c r="L400" s="3"/>
    </row>
    <row r="401" spans="1:12" ht="12.5" x14ac:dyDescent="0.25">
      <c r="A401" s="4">
        <v>199000</v>
      </c>
      <c r="B401" s="137">
        <f t="shared" si="9"/>
        <v>17.560799999999819</v>
      </c>
      <c r="C401" s="138"/>
      <c r="F401" s="3"/>
      <c r="H401" s="8">
        <v>16.259999999999831</v>
      </c>
      <c r="L401" s="3"/>
    </row>
    <row r="402" spans="1:12" ht="12.5" x14ac:dyDescent="0.25">
      <c r="A402" s="4">
        <v>199500</v>
      </c>
      <c r="B402" s="137">
        <f t="shared" si="9"/>
        <v>17.603999999999818</v>
      </c>
      <c r="C402" s="138"/>
      <c r="F402" s="3"/>
      <c r="H402" s="8">
        <v>16.29999999999983</v>
      </c>
      <c r="L402" s="3"/>
    </row>
    <row r="403" spans="1:12" ht="12.5" x14ac:dyDescent="0.25">
      <c r="A403" s="4">
        <v>200000</v>
      </c>
      <c r="B403" s="137">
        <f t="shared" si="9"/>
        <v>17.647199999999817</v>
      </c>
      <c r="C403" s="138"/>
      <c r="F403" s="3"/>
      <c r="H403" s="8">
        <v>16.339999999999829</v>
      </c>
      <c r="L403" s="3"/>
    </row>
    <row r="404" spans="1:12" ht="12.5" x14ac:dyDescent="0.25">
      <c r="A404" s="4">
        <v>200500</v>
      </c>
      <c r="B404" s="137">
        <f t="shared" si="9"/>
        <v>17.690399999999816</v>
      </c>
      <c r="C404" s="138"/>
      <c r="F404" s="3"/>
      <c r="H404" s="8">
        <v>16.379999999999828</v>
      </c>
      <c r="L404" s="3"/>
    </row>
    <row r="405" spans="1:12" ht="12.5" x14ac:dyDescent="0.25">
      <c r="A405" s="4">
        <v>201000</v>
      </c>
      <c r="B405" s="137">
        <f t="shared" si="9"/>
        <v>17.733599999999814</v>
      </c>
      <c r="C405" s="138"/>
      <c r="F405" s="3"/>
      <c r="H405" s="8">
        <v>16.419999999999828</v>
      </c>
      <c r="L405" s="3"/>
    </row>
    <row r="406" spans="1:12" ht="12.5" x14ac:dyDescent="0.25">
      <c r="A406" s="4">
        <v>201500</v>
      </c>
      <c r="B406" s="137">
        <f t="shared" si="9"/>
        <v>17.776799999999813</v>
      </c>
      <c r="C406" s="138"/>
      <c r="F406" s="3"/>
      <c r="H406" s="8">
        <v>16.459999999999827</v>
      </c>
      <c r="L406" s="3"/>
    </row>
    <row r="407" spans="1:12" ht="12.5" x14ac:dyDescent="0.25">
      <c r="A407" s="4">
        <v>202000</v>
      </c>
      <c r="B407" s="137">
        <f t="shared" si="9"/>
        <v>17.819999999999812</v>
      </c>
      <c r="C407" s="138"/>
      <c r="F407" s="3"/>
      <c r="H407" s="8">
        <v>16.499999999999826</v>
      </c>
      <c r="L407" s="3"/>
    </row>
    <row r="408" spans="1:12" ht="12.5" x14ac:dyDescent="0.25">
      <c r="A408" s="4">
        <v>202500</v>
      </c>
      <c r="B408" s="137">
        <f t="shared" si="9"/>
        <v>17.863199999999811</v>
      </c>
      <c r="C408" s="138"/>
      <c r="F408" s="3"/>
      <c r="H408" s="8">
        <v>16.539999999999825</v>
      </c>
      <c r="L408" s="3"/>
    </row>
    <row r="409" spans="1:12" ht="12.5" x14ac:dyDescent="0.25">
      <c r="A409" s="4">
        <v>203000</v>
      </c>
      <c r="B409" s="137">
        <f t="shared" si="9"/>
        <v>17.90639999999981</v>
      </c>
      <c r="C409" s="138"/>
      <c r="F409" s="3"/>
      <c r="H409" s="8">
        <v>16.579999999999824</v>
      </c>
      <c r="L409" s="3"/>
    </row>
    <row r="410" spans="1:12" ht="12.5" x14ac:dyDescent="0.25">
      <c r="A410" s="4">
        <v>203500</v>
      </c>
      <c r="B410" s="137">
        <f t="shared" si="9"/>
        <v>17.949599999999812</v>
      </c>
      <c r="C410" s="138"/>
      <c r="F410" s="3"/>
      <c r="H410" s="8">
        <v>16.619999999999823</v>
      </c>
      <c r="L410" s="3"/>
    </row>
    <row r="411" spans="1:12" ht="12.5" x14ac:dyDescent="0.25">
      <c r="A411" s="4">
        <v>204000</v>
      </c>
      <c r="B411" s="137">
        <f t="shared" si="9"/>
        <v>17.992799999999811</v>
      </c>
      <c r="C411" s="138"/>
      <c r="F411" s="3"/>
      <c r="H411" s="8">
        <v>16.659999999999823</v>
      </c>
      <c r="L411" s="3"/>
    </row>
    <row r="412" spans="1:12" ht="12.5" x14ac:dyDescent="0.25">
      <c r="A412" s="4">
        <v>204500</v>
      </c>
      <c r="B412" s="137">
        <f t="shared" si="9"/>
        <v>18.03599999999981</v>
      </c>
      <c r="C412" s="138"/>
      <c r="F412" s="3"/>
      <c r="H412" s="8">
        <v>16.699999999999822</v>
      </c>
      <c r="L412" s="3"/>
    </row>
    <row r="413" spans="1:12" ht="12.5" x14ac:dyDescent="0.25">
      <c r="A413" s="4">
        <v>205000</v>
      </c>
      <c r="B413" s="137">
        <f t="shared" si="9"/>
        <v>18.079199999999808</v>
      </c>
      <c r="C413" s="138"/>
      <c r="F413" s="3"/>
      <c r="H413" s="8">
        <v>16.739999999999821</v>
      </c>
      <c r="L413" s="3"/>
    </row>
    <row r="414" spans="1:12" ht="12.5" x14ac:dyDescent="0.25">
      <c r="A414" s="4">
        <v>205500</v>
      </c>
      <c r="B414" s="137">
        <f t="shared" si="9"/>
        <v>18.122399999999807</v>
      </c>
      <c r="C414" s="138"/>
      <c r="F414" s="3"/>
      <c r="H414" s="8">
        <v>16.77999999999982</v>
      </c>
      <c r="L414" s="3"/>
    </row>
    <row r="415" spans="1:12" ht="12.5" x14ac:dyDescent="0.25">
      <c r="A415" s="4">
        <v>206000</v>
      </c>
      <c r="B415" s="137">
        <f t="shared" si="9"/>
        <v>18.165599999999806</v>
      </c>
      <c r="C415" s="138"/>
      <c r="F415" s="3"/>
      <c r="H415" s="8">
        <v>16.819999999999819</v>
      </c>
      <c r="L415" s="3"/>
    </row>
    <row r="416" spans="1:12" ht="12.5" x14ac:dyDescent="0.25">
      <c r="A416" s="4">
        <v>206500</v>
      </c>
      <c r="B416" s="137">
        <f t="shared" si="9"/>
        <v>18.208799999999805</v>
      </c>
      <c r="C416" s="138"/>
      <c r="F416" s="3"/>
      <c r="H416" s="8">
        <v>16.859999999999818</v>
      </c>
      <c r="L416" s="3"/>
    </row>
    <row r="417" spans="1:12" ht="12.5" x14ac:dyDescent="0.25">
      <c r="A417" s="4">
        <v>207000</v>
      </c>
      <c r="B417" s="137">
        <f t="shared" si="9"/>
        <v>18.251999999999803</v>
      </c>
      <c r="C417" s="138"/>
      <c r="F417" s="3"/>
      <c r="H417" s="8">
        <v>16.899999999999817</v>
      </c>
      <c r="L417" s="3"/>
    </row>
    <row r="418" spans="1:12" ht="12.5" x14ac:dyDescent="0.25">
      <c r="A418" s="4">
        <v>207500</v>
      </c>
      <c r="B418" s="137">
        <f t="shared" si="9"/>
        <v>18.295199999999802</v>
      </c>
      <c r="C418" s="138"/>
      <c r="F418" s="3"/>
      <c r="H418" s="8">
        <v>16.939999999999817</v>
      </c>
      <c r="L418" s="3"/>
    </row>
    <row r="419" spans="1:12" ht="12.5" x14ac:dyDescent="0.25">
      <c r="A419" s="4">
        <v>208000</v>
      </c>
      <c r="B419" s="137">
        <f t="shared" si="9"/>
        <v>18.338399999999801</v>
      </c>
      <c r="C419" s="138"/>
      <c r="F419" s="3"/>
      <c r="H419" s="8">
        <v>16.979999999999816</v>
      </c>
      <c r="L419" s="3"/>
    </row>
    <row r="420" spans="1:12" ht="12.5" x14ac:dyDescent="0.25">
      <c r="A420" s="4">
        <v>208500</v>
      </c>
      <c r="B420" s="137">
        <f t="shared" si="9"/>
        <v>18.3815999999998</v>
      </c>
      <c r="C420" s="138"/>
      <c r="F420" s="3"/>
      <c r="H420" s="8">
        <v>17.019999999999815</v>
      </c>
      <c r="L420" s="3"/>
    </row>
    <row r="421" spans="1:12" ht="12.5" x14ac:dyDescent="0.25">
      <c r="A421" s="4">
        <v>209000</v>
      </c>
      <c r="B421" s="137">
        <f t="shared" si="9"/>
        <v>18.424799999999799</v>
      </c>
      <c r="C421" s="138"/>
      <c r="F421" s="3"/>
      <c r="H421" s="8">
        <v>17.059999999999814</v>
      </c>
      <c r="L421" s="3"/>
    </row>
    <row r="422" spans="1:12" ht="12.5" x14ac:dyDescent="0.25">
      <c r="A422" s="4">
        <v>209500</v>
      </c>
      <c r="B422" s="137">
        <f t="shared" si="9"/>
        <v>18.467999999999801</v>
      </c>
      <c r="C422" s="138"/>
      <c r="F422" s="3"/>
      <c r="H422" s="8">
        <v>17.099999999999813</v>
      </c>
      <c r="L422" s="3"/>
    </row>
    <row r="423" spans="1:12" ht="12.5" x14ac:dyDescent="0.25">
      <c r="A423" s="4">
        <v>210000</v>
      </c>
      <c r="B423" s="137">
        <f t="shared" si="9"/>
        <v>18.5111999999998</v>
      </c>
      <c r="C423" s="138"/>
      <c r="F423" s="3"/>
      <c r="H423" s="8">
        <v>17.139999999999812</v>
      </c>
      <c r="L423" s="3"/>
    </row>
    <row r="424" spans="1:12" ht="12.5" x14ac:dyDescent="0.25">
      <c r="A424" s="4">
        <v>210500</v>
      </c>
      <c r="B424" s="137">
        <f t="shared" si="9"/>
        <v>18.554399999999799</v>
      </c>
      <c r="C424" s="138"/>
      <c r="F424" s="3"/>
      <c r="H424" s="8">
        <v>17.179999999999811</v>
      </c>
      <c r="L424" s="3"/>
    </row>
    <row r="425" spans="1:12" ht="12.5" x14ac:dyDescent="0.25">
      <c r="A425" s="4">
        <v>211000</v>
      </c>
      <c r="B425" s="137">
        <f t="shared" si="9"/>
        <v>18.597599999999797</v>
      </c>
      <c r="C425" s="138"/>
      <c r="F425" s="3"/>
      <c r="H425" s="8">
        <v>17.219999999999811</v>
      </c>
      <c r="L425" s="3"/>
    </row>
    <row r="426" spans="1:12" ht="12.5" x14ac:dyDescent="0.25">
      <c r="A426" s="4">
        <v>211500</v>
      </c>
      <c r="B426" s="137">
        <f t="shared" si="9"/>
        <v>18.640799999999796</v>
      </c>
      <c r="C426" s="138"/>
      <c r="F426" s="3"/>
      <c r="H426" s="8">
        <v>17.25999999999981</v>
      </c>
      <c r="L426" s="3"/>
    </row>
    <row r="427" spans="1:12" ht="12.5" x14ac:dyDescent="0.25">
      <c r="A427" s="4">
        <v>212000</v>
      </c>
      <c r="B427" s="137">
        <f t="shared" si="9"/>
        <v>18.683999999999795</v>
      </c>
      <c r="C427" s="138"/>
      <c r="F427" s="3"/>
      <c r="H427" s="8">
        <v>17.299999999999809</v>
      </c>
      <c r="L427" s="3"/>
    </row>
    <row r="428" spans="1:12" ht="12.5" x14ac:dyDescent="0.25">
      <c r="A428" s="4">
        <v>212500</v>
      </c>
      <c r="B428" s="137">
        <f t="shared" si="9"/>
        <v>18.727199999999794</v>
      </c>
      <c r="C428" s="138"/>
      <c r="F428" s="3"/>
      <c r="H428" s="8">
        <v>17.339999999999808</v>
      </c>
      <c r="L428" s="3"/>
    </row>
    <row r="429" spans="1:12" ht="12.5" x14ac:dyDescent="0.25">
      <c r="A429" s="4">
        <v>213000</v>
      </c>
      <c r="B429" s="137">
        <f t="shared" si="9"/>
        <v>18.770399999999793</v>
      </c>
      <c r="C429" s="138"/>
      <c r="F429" s="3"/>
      <c r="H429" s="8">
        <v>17.379999999999807</v>
      </c>
      <c r="L429" s="3"/>
    </row>
    <row r="430" spans="1:12" ht="12.5" x14ac:dyDescent="0.25">
      <c r="A430" s="4">
        <v>213500</v>
      </c>
      <c r="B430" s="137">
        <f t="shared" si="9"/>
        <v>18.813599999999791</v>
      </c>
      <c r="C430" s="138"/>
      <c r="F430" s="3"/>
      <c r="H430" s="8">
        <v>17.419999999999806</v>
      </c>
      <c r="L430" s="3"/>
    </row>
    <row r="431" spans="1:12" ht="12.5" x14ac:dyDescent="0.25">
      <c r="A431" s="4">
        <v>214000</v>
      </c>
      <c r="B431" s="137">
        <f t="shared" si="9"/>
        <v>18.85679999999979</v>
      </c>
      <c r="C431" s="138"/>
      <c r="F431" s="3"/>
      <c r="H431" s="8">
        <v>17.459999999999805</v>
      </c>
      <c r="L431" s="3"/>
    </row>
    <row r="432" spans="1:12" ht="12.5" x14ac:dyDescent="0.25">
      <c r="A432" s="4">
        <v>214500</v>
      </c>
      <c r="B432" s="137">
        <f t="shared" si="9"/>
        <v>18.899999999999789</v>
      </c>
      <c r="C432" s="138"/>
      <c r="F432" s="3"/>
      <c r="H432" s="8">
        <v>17.499999999999805</v>
      </c>
      <c r="L432" s="3"/>
    </row>
    <row r="433" spans="1:12" ht="12.5" x14ac:dyDescent="0.25">
      <c r="A433" s="4">
        <v>215000</v>
      </c>
      <c r="B433" s="137">
        <f t="shared" si="9"/>
        <v>18.943199999999788</v>
      </c>
      <c r="C433" s="138"/>
      <c r="F433" s="3"/>
      <c r="H433" s="8">
        <v>17.539999999999804</v>
      </c>
      <c r="L433" s="3"/>
    </row>
    <row r="434" spans="1:12" ht="12.5" x14ac:dyDescent="0.25">
      <c r="A434" s="4">
        <v>215500</v>
      </c>
      <c r="B434" s="137">
        <f t="shared" si="9"/>
        <v>18.98639999999979</v>
      </c>
      <c r="C434" s="138"/>
      <c r="F434" s="3"/>
      <c r="H434" s="8">
        <v>17.579999999999803</v>
      </c>
      <c r="L434" s="3"/>
    </row>
    <row r="435" spans="1:12" ht="12.5" x14ac:dyDescent="0.25">
      <c r="A435" s="4">
        <v>216000</v>
      </c>
      <c r="B435" s="137">
        <f t="shared" si="9"/>
        <v>19.029599999999789</v>
      </c>
      <c r="C435" s="138"/>
      <c r="F435" s="3"/>
      <c r="H435" s="8">
        <v>17.619999999999802</v>
      </c>
      <c r="L435" s="3"/>
    </row>
    <row r="436" spans="1:12" ht="12.5" x14ac:dyDescent="0.25">
      <c r="A436" s="4">
        <v>216500</v>
      </c>
      <c r="B436" s="137">
        <f t="shared" si="9"/>
        <v>19.072799999999788</v>
      </c>
      <c r="C436" s="138"/>
      <c r="F436" s="3"/>
      <c r="H436" s="8">
        <v>17.659999999999801</v>
      </c>
      <c r="L436" s="3"/>
    </row>
    <row r="437" spans="1:12" ht="12.5" x14ac:dyDescent="0.25">
      <c r="A437" s="4">
        <v>217000</v>
      </c>
      <c r="B437" s="137">
        <f t="shared" si="9"/>
        <v>19.115999999999786</v>
      </c>
      <c r="C437" s="138"/>
      <c r="F437" s="3"/>
      <c r="H437" s="8">
        <v>17.6999999999998</v>
      </c>
      <c r="L437" s="3"/>
    </row>
    <row r="438" spans="1:12" ht="12.5" x14ac:dyDescent="0.25">
      <c r="A438" s="4">
        <v>217500</v>
      </c>
      <c r="B438" s="137">
        <f t="shared" si="9"/>
        <v>19.159199999999785</v>
      </c>
      <c r="C438" s="138"/>
      <c r="F438" s="3"/>
      <c r="H438" s="8">
        <v>17.739999999999799</v>
      </c>
      <c r="L438" s="3"/>
    </row>
    <row r="439" spans="1:12" ht="12.5" x14ac:dyDescent="0.25">
      <c r="A439" s="4">
        <v>218000</v>
      </c>
      <c r="B439" s="137">
        <f t="shared" si="9"/>
        <v>19.202399999999784</v>
      </c>
      <c r="C439" s="138"/>
      <c r="F439" s="3"/>
      <c r="H439" s="8">
        <v>17.779999999999799</v>
      </c>
      <c r="L439" s="3"/>
    </row>
    <row r="440" spans="1:12" ht="12.5" x14ac:dyDescent="0.25">
      <c r="A440" s="4">
        <v>218500</v>
      </c>
      <c r="B440" s="137">
        <f t="shared" si="9"/>
        <v>19.245599999999783</v>
      </c>
      <c r="C440" s="138"/>
      <c r="F440" s="3"/>
      <c r="H440" s="8">
        <v>17.819999999999798</v>
      </c>
      <c r="L440" s="3"/>
    </row>
    <row r="441" spans="1:12" ht="12.5" x14ac:dyDescent="0.25">
      <c r="A441" s="4">
        <v>219000</v>
      </c>
      <c r="B441" s="137">
        <f t="shared" si="9"/>
        <v>19.288799999999782</v>
      </c>
      <c r="C441" s="138"/>
      <c r="F441" s="3"/>
      <c r="H441" s="8">
        <v>17.859999999999797</v>
      </c>
      <c r="L441" s="3"/>
    </row>
    <row r="442" spans="1:12" ht="12.5" x14ac:dyDescent="0.25">
      <c r="A442" s="4">
        <v>219500</v>
      </c>
      <c r="B442" s="137">
        <f t="shared" si="9"/>
        <v>19.33199999999978</v>
      </c>
      <c r="C442" s="138"/>
      <c r="F442" s="3"/>
      <c r="H442" s="8">
        <v>17.899999999999796</v>
      </c>
      <c r="L442" s="3"/>
    </row>
    <row r="443" spans="1:12" ht="12.5" x14ac:dyDescent="0.25">
      <c r="A443" s="4">
        <v>220000</v>
      </c>
      <c r="B443" s="137">
        <f t="shared" si="9"/>
        <v>19.375199999999779</v>
      </c>
      <c r="C443" s="138"/>
      <c r="F443" s="3"/>
      <c r="H443" s="8">
        <v>17.939999999999795</v>
      </c>
      <c r="L443" s="3"/>
    </row>
    <row r="444" spans="1:12" ht="12.5" x14ac:dyDescent="0.25">
      <c r="A444" s="4">
        <v>220500</v>
      </c>
      <c r="B444" s="137">
        <f t="shared" si="9"/>
        <v>19.418399999999778</v>
      </c>
      <c r="C444" s="138"/>
      <c r="F444" s="3"/>
      <c r="H444" s="8">
        <v>17.979999999999794</v>
      </c>
      <c r="L444" s="3"/>
    </row>
    <row r="445" spans="1:12" ht="12.5" x14ac:dyDescent="0.25">
      <c r="A445" s="4">
        <v>221000</v>
      </c>
      <c r="B445" s="137">
        <f t="shared" si="9"/>
        <v>19.461599999999777</v>
      </c>
      <c r="C445" s="138"/>
      <c r="F445" s="3"/>
      <c r="H445" s="8">
        <v>18.019999999999794</v>
      </c>
      <c r="L445" s="3"/>
    </row>
    <row r="446" spans="1:12" ht="12.5" x14ac:dyDescent="0.25">
      <c r="A446" s="4">
        <v>221500</v>
      </c>
      <c r="B446" s="137">
        <f t="shared" si="9"/>
        <v>19.504799999999776</v>
      </c>
      <c r="C446" s="138"/>
      <c r="F446" s="3"/>
      <c r="H446" s="8">
        <v>18.059999999999793</v>
      </c>
      <c r="L446" s="3"/>
    </row>
    <row r="447" spans="1:12" ht="12.5" x14ac:dyDescent="0.25">
      <c r="A447" s="4">
        <v>222000</v>
      </c>
      <c r="B447" s="137">
        <f t="shared" si="9"/>
        <v>19.547999999999778</v>
      </c>
      <c r="C447" s="138"/>
      <c r="F447" s="3"/>
      <c r="H447" s="8">
        <v>18.099999999999792</v>
      </c>
      <c r="L447" s="3"/>
    </row>
    <row r="448" spans="1:12" ht="12.5" x14ac:dyDescent="0.25">
      <c r="A448" s="4">
        <v>222500</v>
      </c>
      <c r="B448" s="137">
        <f t="shared" si="9"/>
        <v>19.591199999999777</v>
      </c>
      <c r="C448" s="138"/>
      <c r="F448" s="3"/>
      <c r="H448" s="8">
        <v>18.139999999999791</v>
      </c>
      <c r="L448" s="3"/>
    </row>
    <row r="449" spans="1:12" ht="12.5" x14ac:dyDescent="0.25">
      <c r="A449" s="4">
        <v>223000</v>
      </c>
      <c r="B449" s="137">
        <f t="shared" si="9"/>
        <v>19.634399999999776</v>
      </c>
      <c r="C449" s="138"/>
      <c r="F449" s="3"/>
      <c r="H449" s="8">
        <v>18.17999999999979</v>
      </c>
      <c r="L449" s="3"/>
    </row>
    <row r="450" spans="1:12" ht="12.5" x14ac:dyDescent="0.25">
      <c r="A450" s="4">
        <v>223500</v>
      </c>
      <c r="B450" s="137">
        <f t="shared" si="9"/>
        <v>19.677599999999774</v>
      </c>
      <c r="C450" s="138"/>
      <c r="F450" s="3"/>
      <c r="H450" s="8">
        <v>18.219999999999789</v>
      </c>
      <c r="L450" s="3"/>
    </row>
    <row r="451" spans="1:12" ht="12.5" x14ac:dyDescent="0.25">
      <c r="A451" s="4">
        <v>224000</v>
      </c>
      <c r="B451" s="137">
        <f t="shared" si="9"/>
        <v>19.720799999999773</v>
      </c>
      <c r="C451" s="138"/>
      <c r="F451" s="3"/>
      <c r="H451" s="8">
        <v>18.259999999999788</v>
      </c>
      <c r="L451" s="3"/>
    </row>
    <row r="452" spans="1:12" ht="12.5" x14ac:dyDescent="0.25">
      <c r="A452" s="4">
        <v>224500</v>
      </c>
      <c r="B452" s="137">
        <f t="shared" si="9"/>
        <v>19.763999999999772</v>
      </c>
      <c r="C452" s="138"/>
      <c r="F452" s="3"/>
      <c r="H452" s="8">
        <v>18.299999999999788</v>
      </c>
      <c r="L452" s="3"/>
    </row>
    <row r="453" spans="1:12" ht="12.5" x14ac:dyDescent="0.25">
      <c r="A453" s="4">
        <v>225000</v>
      </c>
      <c r="B453" s="137">
        <f t="shared" si="9"/>
        <v>19.807199999999771</v>
      </c>
      <c r="C453" s="138"/>
      <c r="F453" s="3"/>
      <c r="H453" s="8">
        <v>18.339999999999787</v>
      </c>
      <c r="L453" s="3"/>
    </row>
    <row r="454" spans="1:12" ht="12.5" x14ac:dyDescent="0.25">
      <c r="A454" s="4">
        <v>225500</v>
      </c>
      <c r="B454" s="137">
        <f t="shared" si="9"/>
        <v>19.85039999999977</v>
      </c>
      <c r="C454" s="138"/>
      <c r="F454" s="3"/>
      <c r="H454" s="8">
        <v>18.379999999999786</v>
      </c>
      <c r="L454" s="3"/>
    </row>
    <row r="455" spans="1:12" ht="12.5" x14ac:dyDescent="0.25">
      <c r="A455" s="4">
        <v>226000</v>
      </c>
      <c r="B455" s="137">
        <f t="shared" si="9"/>
        <v>19.893599999999768</v>
      </c>
      <c r="C455" s="138"/>
      <c r="F455" s="3"/>
      <c r="H455" s="8">
        <v>18.419999999999785</v>
      </c>
      <c r="L455" s="3"/>
    </row>
    <row r="456" spans="1:12" ht="12.5" x14ac:dyDescent="0.25">
      <c r="A456" s="4">
        <v>226500</v>
      </c>
      <c r="B456" s="137">
        <f t="shared" si="9"/>
        <v>19.936799999999767</v>
      </c>
      <c r="C456" s="138"/>
      <c r="F456" s="3"/>
      <c r="H456" s="8">
        <v>18.459999999999784</v>
      </c>
      <c r="L456" s="3"/>
    </row>
    <row r="457" spans="1:12" ht="12.5" x14ac:dyDescent="0.25">
      <c r="A457" s="4">
        <v>227000</v>
      </c>
      <c r="B457" s="137">
        <f t="shared" si="9"/>
        <v>19.979999999999766</v>
      </c>
      <c r="C457" s="138"/>
      <c r="F457" s="3"/>
      <c r="H457" s="8">
        <v>18.499999999999783</v>
      </c>
      <c r="L457" s="3"/>
    </row>
    <row r="458" spans="1:12" ht="12.5" x14ac:dyDescent="0.25">
      <c r="A458" s="4">
        <v>227500</v>
      </c>
      <c r="B458" s="137">
        <f t="shared" si="9"/>
        <v>20.023199999999765</v>
      </c>
      <c r="C458" s="138"/>
      <c r="F458" s="3"/>
      <c r="H458" s="8">
        <v>18.539999999999782</v>
      </c>
      <c r="L458" s="3"/>
    </row>
    <row r="459" spans="1:12" ht="12.5" x14ac:dyDescent="0.25">
      <c r="A459" s="4">
        <v>228000</v>
      </c>
      <c r="B459" s="137">
        <f t="shared" si="9"/>
        <v>20.066399999999767</v>
      </c>
      <c r="C459" s="138"/>
      <c r="F459" s="3"/>
      <c r="H459" s="8">
        <v>18.579999999999782</v>
      </c>
      <c r="L459" s="3"/>
    </row>
    <row r="460" spans="1:12" ht="12.5" x14ac:dyDescent="0.25">
      <c r="A460" s="4">
        <v>228500</v>
      </c>
      <c r="B460" s="137">
        <f t="shared" si="9"/>
        <v>20.109599999999766</v>
      </c>
      <c r="C460" s="138"/>
      <c r="F460" s="3"/>
      <c r="H460" s="8">
        <v>18.619999999999781</v>
      </c>
      <c r="L460" s="3"/>
    </row>
    <row r="461" spans="1:12" ht="12.5" x14ac:dyDescent="0.25">
      <c r="A461" s="4">
        <v>229000</v>
      </c>
      <c r="B461" s="137">
        <f t="shared" si="9"/>
        <v>20.152799999999765</v>
      </c>
      <c r="C461" s="138"/>
      <c r="F461" s="3"/>
      <c r="H461" s="8">
        <v>18.65999999999978</v>
      </c>
      <c r="L461" s="3"/>
    </row>
    <row r="462" spans="1:12" ht="12.5" x14ac:dyDescent="0.25">
      <c r="A462" s="4">
        <v>229500</v>
      </c>
      <c r="B462" s="137">
        <f t="shared" si="9"/>
        <v>20.195999999999763</v>
      </c>
      <c r="C462" s="138"/>
      <c r="F462" s="3"/>
      <c r="H462" s="8">
        <v>18.699999999999779</v>
      </c>
      <c r="L462" s="3"/>
    </row>
    <row r="463" spans="1:12" ht="12.5" x14ac:dyDescent="0.25">
      <c r="A463" s="4">
        <v>230000</v>
      </c>
      <c r="B463" s="137">
        <f t="shared" si="9"/>
        <v>20.239199999999762</v>
      </c>
      <c r="C463" s="138"/>
      <c r="F463" s="3"/>
      <c r="H463" s="8">
        <v>18.739999999999778</v>
      </c>
      <c r="L463" s="3"/>
    </row>
    <row r="464" spans="1:12" ht="12.5" x14ac:dyDescent="0.25">
      <c r="A464" s="4">
        <v>230500</v>
      </c>
      <c r="B464" s="137">
        <f t="shared" ref="B464:B527" si="10">+H464*1.08</f>
        <v>20.282399999999761</v>
      </c>
      <c r="C464" s="138"/>
      <c r="F464" s="3"/>
      <c r="H464" s="8">
        <v>18.779999999999777</v>
      </c>
      <c r="L464" s="3"/>
    </row>
    <row r="465" spans="1:12" ht="12.5" x14ac:dyDescent="0.25">
      <c r="A465" s="4">
        <v>231000</v>
      </c>
      <c r="B465" s="137">
        <f t="shared" si="10"/>
        <v>20.32559999999976</v>
      </c>
      <c r="C465" s="138"/>
      <c r="F465" s="3"/>
      <c r="H465" s="8">
        <v>18.819999999999776</v>
      </c>
      <c r="L465" s="3"/>
    </row>
    <row r="466" spans="1:12" ht="12.5" x14ac:dyDescent="0.25">
      <c r="A466" s="4">
        <v>231500</v>
      </c>
      <c r="B466" s="137">
        <f t="shared" si="10"/>
        <v>20.368799999999759</v>
      </c>
      <c r="C466" s="138"/>
      <c r="F466" s="3"/>
      <c r="H466" s="8">
        <v>18.859999999999776</v>
      </c>
      <c r="L466" s="3"/>
    </row>
    <row r="467" spans="1:12" ht="12.5" x14ac:dyDescent="0.25">
      <c r="A467" s="4">
        <v>232000</v>
      </c>
      <c r="B467" s="137">
        <f t="shared" si="10"/>
        <v>20.411999999999757</v>
      </c>
      <c r="C467" s="138"/>
      <c r="F467" s="3"/>
      <c r="H467" s="8">
        <v>18.899999999999775</v>
      </c>
      <c r="L467" s="3"/>
    </row>
    <row r="468" spans="1:12" ht="12.5" x14ac:dyDescent="0.25">
      <c r="A468" s="4">
        <v>232500</v>
      </c>
      <c r="B468" s="137">
        <f t="shared" si="10"/>
        <v>20.455199999999756</v>
      </c>
      <c r="C468" s="138"/>
      <c r="F468" s="3"/>
      <c r="H468" s="8">
        <v>18.939999999999774</v>
      </c>
      <c r="L468" s="3"/>
    </row>
    <row r="469" spans="1:12" ht="12.5" x14ac:dyDescent="0.25">
      <c r="A469" s="4">
        <v>233000</v>
      </c>
      <c r="B469" s="137">
        <f t="shared" si="10"/>
        <v>20.498399999999755</v>
      </c>
      <c r="C469" s="138"/>
      <c r="F469" s="3"/>
      <c r="H469" s="8">
        <v>18.979999999999773</v>
      </c>
      <c r="L469" s="3"/>
    </row>
    <row r="470" spans="1:12" ht="12.5" x14ac:dyDescent="0.25">
      <c r="A470" s="4">
        <v>233500</v>
      </c>
      <c r="B470" s="137">
        <f t="shared" si="10"/>
        <v>20.541599999999754</v>
      </c>
      <c r="C470" s="138"/>
      <c r="F470" s="3"/>
      <c r="H470" s="8">
        <v>19.019999999999772</v>
      </c>
      <c r="L470" s="3"/>
    </row>
    <row r="471" spans="1:12" ht="12.5" x14ac:dyDescent="0.25">
      <c r="A471" s="4">
        <v>234000</v>
      </c>
      <c r="B471" s="137">
        <f t="shared" si="10"/>
        <v>20.584799999999756</v>
      </c>
      <c r="C471" s="138"/>
      <c r="F471" s="3"/>
      <c r="H471" s="8">
        <v>19.059999999999771</v>
      </c>
      <c r="L471" s="3"/>
    </row>
    <row r="472" spans="1:12" ht="12.5" x14ac:dyDescent="0.25">
      <c r="A472" s="4">
        <v>234500</v>
      </c>
      <c r="B472" s="137">
        <f t="shared" si="10"/>
        <v>20.627999999999755</v>
      </c>
      <c r="C472" s="138"/>
      <c r="F472" s="3"/>
      <c r="H472" s="8">
        <v>19.09999999999977</v>
      </c>
      <c r="L472" s="3"/>
    </row>
    <row r="473" spans="1:12" ht="12.5" x14ac:dyDescent="0.25">
      <c r="A473" s="4">
        <v>235000</v>
      </c>
      <c r="B473" s="137">
        <f t="shared" si="10"/>
        <v>20.671199999999754</v>
      </c>
      <c r="C473" s="138"/>
      <c r="F473" s="3"/>
      <c r="H473" s="8">
        <v>19.13999999999977</v>
      </c>
      <c r="L473" s="3"/>
    </row>
    <row r="474" spans="1:12" ht="12.5" x14ac:dyDescent="0.25">
      <c r="A474" s="4">
        <v>235500</v>
      </c>
      <c r="B474" s="137">
        <f t="shared" si="10"/>
        <v>20.714399999999753</v>
      </c>
      <c r="C474" s="138"/>
      <c r="F474" s="3"/>
      <c r="H474" s="8">
        <v>19.179999999999769</v>
      </c>
      <c r="L474" s="3"/>
    </row>
    <row r="475" spans="1:12" ht="12.5" x14ac:dyDescent="0.25">
      <c r="A475" s="4">
        <v>236000</v>
      </c>
      <c r="B475" s="137">
        <f t="shared" si="10"/>
        <v>20.757599999999751</v>
      </c>
      <c r="C475" s="138"/>
      <c r="F475" s="3"/>
      <c r="H475" s="8">
        <v>19.219999999999768</v>
      </c>
      <c r="L475" s="3"/>
    </row>
    <row r="476" spans="1:12" ht="12.5" x14ac:dyDescent="0.25">
      <c r="A476" s="4">
        <v>236500</v>
      </c>
      <c r="B476" s="137">
        <f t="shared" si="10"/>
        <v>20.80079999999975</v>
      </c>
      <c r="C476" s="138"/>
      <c r="F476" s="3"/>
      <c r="H476" s="8">
        <v>19.259999999999767</v>
      </c>
      <c r="L476" s="3"/>
    </row>
    <row r="477" spans="1:12" ht="12.5" x14ac:dyDescent="0.25">
      <c r="A477" s="4">
        <v>237000</v>
      </c>
      <c r="B477" s="137">
        <f t="shared" si="10"/>
        <v>20.843999999999749</v>
      </c>
      <c r="C477" s="138"/>
      <c r="F477" s="3"/>
      <c r="H477" s="8">
        <v>19.299999999999766</v>
      </c>
      <c r="L477" s="3"/>
    </row>
    <row r="478" spans="1:12" ht="12.5" x14ac:dyDescent="0.25">
      <c r="A478" s="4">
        <v>237500</v>
      </c>
      <c r="B478" s="137">
        <f t="shared" si="10"/>
        <v>20.887199999999748</v>
      </c>
      <c r="C478" s="138"/>
      <c r="F478" s="3"/>
      <c r="H478" s="8">
        <v>19.339999999999765</v>
      </c>
      <c r="L478" s="3"/>
    </row>
    <row r="479" spans="1:12" ht="12.5" x14ac:dyDescent="0.25">
      <c r="A479" s="4">
        <v>238000</v>
      </c>
      <c r="B479" s="137">
        <f t="shared" si="10"/>
        <v>20.930399999999747</v>
      </c>
      <c r="C479" s="138"/>
      <c r="F479" s="3"/>
      <c r="H479" s="8">
        <v>19.379999999999765</v>
      </c>
      <c r="L479" s="3"/>
    </row>
    <row r="480" spans="1:12" ht="12.5" x14ac:dyDescent="0.25">
      <c r="A480" s="4">
        <v>238500</v>
      </c>
      <c r="B480" s="137">
        <f t="shared" si="10"/>
        <v>20.973599999999745</v>
      </c>
      <c r="C480" s="138"/>
      <c r="F480" s="3"/>
      <c r="H480" s="8">
        <v>19.419999999999764</v>
      </c>
      <c r="L480" s="3"/>
    </row>
    <row r="481" spans="1:12" ht="12.5" x14ac:dyDescent="0.25">
      <c r="A481" s="4">
        <v>239000</v>
      </c>
      <c r="B481" s="137">
        <f t="shared" si="10"/>
        <v>21.016799999999744</v>
      </c>
      <c r="C481" s="138"/>
      <c r="F481" s="3"/>
      <c r="H481" s="8">
        <v>19.459999999999763</v>
      </c>
      <c r="L481" s="3"/>
    </row>
    <row r="482" spans="1:12" ht="12.5" x14ac:dyDescent="0.25">
      <c r="A482" s="4">
        <v>239500</v>
      </c>
      <c r="B482" s="137">
        <f t="shared" si="10"/>
        <v>21.059999999999743</v>
      </c>
      <c r="C482" s="138"/>
      <c r="F482" s="3"/>
      <c r="H482" s="8">
        <v>19.499999999999762</v>
      </c>
      <c r="L482" s="3"/>
    </row>
    <row r="483" spans="1:12" ht="12.5" x14ac:dyDescent="0.25">
      <c r="A483" s="4">
        <v>240000</v>
      </c>
      <c r="B483" s="137">
        <f t="shared" si="10"/>
        <v>21.103199999999742</v>
      </c>
      <c r="C483" s="138"/>
      <c r="F483" s="3"/>
      <c r="H483" s="8">
        <v>19.539999999999761</v>
      </c>
      <c r="L483" s="3"/>
    </row>
    <row r="484" spans="1:12" ht="12.5" x14ac:dyDescent="0.25">
      <c r="A484" s="4">
        <v>240500</v>
      </c>
      <c r="B484" s="137">
        <f t="shared" si="10"/>
        <v>21.146399999999744</v>
      </c>
      <c r="C484" s="138"/>
      <c r="F484" s="3"/>
      <c r="H484" s="8">
        <v>19.57999999999976</v>
      </c>
      <c r="L484" s="3"/>
    </row>
    <row r="485" spans="1:12" ht="12.5" x14ac:dyDescent="0.25">
      <c r="A485" s="4">
        <v>241000</v>
      </c>
      <c r="B485" s="137">
        <f t="shared" si="10"/>
        <v>21.189599999999743</v>
      </c>
      <c r="C485" s="138"/>
      <c r="F485" s="3"/>
      <c r="H485" s="8">
        <v>19.619999999999759</v>
      </c>
      <c r="L485" s="3"/>
    </row>
    <row r="486" spans="1:12" ht="12.5" x14ac:dyDescent="0.25">
      <c r="A486" s="4">
        <v>241500</v>
      </c>
      <c r="B486" s="137">
        <f t="shared" si="10"/>
        <v>21.232799999999742</v>
      </c>
      <c r="C486" s="138"/>
      <c r="F486" s="3"/>
      <c r="H486" s="8">
        <v>19.659999999999759</v>
      </c>
      <c r="L486" s="3"/>
    </row>
    <row r="487" spans="1:12" ht="12.5" x14ac:dyDescent="0.25">
      <c r="A487" s="4">
        <v>242000</v>
      </c>
      <c r="B487" s="137">
        <f t="shared" si="10"/>
        <v>21.27599999999974</v>
      </c>
      <c r="C487" s="138"/>
      <c r="F487" s="3"/>
      <c r="H487" s="8">
        <v>19.699999999999758</v>
      </c>
      <c r="L487" s="3"/>
    </row>
    <row r="488" spans="1:12" ht="12.5" x14ac:dyDescent="0.25">
      <c r="A488" s="4">
        <v>242500</v>
      </c>
      <c r="B488" s="137">
        <f t="shared" si="10"/>
        <v>21.319199999999739</v>
      </c>
      <c r="C488" s="138"/>
      <c r="F488" s="3"/>
      <c r="H488" s="8">
        <v>19.739999999999757</v>
      </c>
      <c r="L488" s="3"/>
    </row>
    <row r="489" spans="1:12" ht="12.5" x14ac:dyDescent="0.25">
      <c r="A489" s="4">
        <v>243000</v>
      </c>
      <c r="B489" s="137">
        <f t="shared" si="10"/>
        <v>21.362399999999738</v>
      </c>
      <c r="C489" s="138"/>
      <c r="F489" s="3"/>
      <c r="H489" s="8">
        <v>19.779999999999756</v>
      </c>
      <c r="L489" s="3"/>
    </row>
    <row r="490" spans="1:12" ht="12.5" x14ac:dyDescent="0.25">
      <c r="A490" s="4">
        <v>243500</v>
      </c>
      <c r="B490" s="137">
        <f t="shared" si="10"/>
        <v>21.405599999999737</v>
      </c>
      <c r="C490" s="138"/>
      <c r="F490" s="3"/>
      <c r="H490" s="8">
        <v>19.819999999999755</v>
      </c>
      <c r="L490" s="3"/>
    </row>
    <row r="491" spans="1:12" ht="12.5" x14ac:dyDescent="0.25">
      <c r="A491" s="4">
        <v>244000</v>
      </c>
      <c r="B491" s="137">
        <f t="shared" si="10"/>
        <v>21.448799999999736</v>
      </c>
      <c r="C491" s="138"/>
      <c r="F491" s="3"/>
      <c r="H491" s="8">
        <v>19.859999999999754</v>
      </c>
      <c r="L491" s="3"/>
    </row>
    <row r="492" spans="1:12" ht="12.5" x14ac:dyDescent="0.25">
      <c r="A492" s="4">
        <v>244500</v>
      </c>
      <c r="B492" s="137">
        <f t="shared" si="10"/>
        <v>21.491999999999734</v>
      </c>
      <c r="C492" s="138"/>
      <c r="F492" s="3"/>
      <c r="H492" s="8">
        <v>19.899999999999753</v>
      </c>
      <c r="L492" s="3"/>
    </row>
    <row r="493" spans="1:12" ht="12.5" x14ac:dyDescent="0.25">
      <c r="A493" s="4">
        <v>245000</v>
      </c>
      <c r="B493" s="137">
        <f t="shared" si="10"/>
        <v>21.535199999999733</v>
      </c>
      <c r="C493" s="138"/>
      <c r="F493" s="3"/>
      <c r="H493" s="8">
        <v>19.939999999999753</v>
      </c>
      <c r="L493" s="3"/>
    </row>
    <row r="494" spans="1:12" ht="12.5" x14ac:dyDescent="0.25">
      <c r="A494" s="4">
        <v>245500</v>
      </c>
      <c r="B494" s="137">
        <f t="shared" si="10"/>
        <v>21.578399999999732</v>
      </c>
      <c r="C494" s="138"/>
      <c r="F494" s="3"/>
      <c r="H494" s="8">
        <v>19.979999999999752</v>
      </c>
      <c r="L494" s="3"/>
    </row>
    <row r="495" spans="1:12" ht="12.5" x14ac:dyDescent="0.25">
      <c r="A495" s="4">
        <v>246000</v>
      </c>
      <c r="B495" s="137">
        <f t="shared" si="10"/>
        <v>21.621599999999731</v>
      </c>
      <c r="C495" s="138"/>
      <c r="F495" s="3"/>
      <c r="H495" s="8">
        <v>20.019999999999751</v>
      </c>
      <c r="L495" s="3"/>
    </row>
    <row r="496" spans="1:12" ht="12.5" x14ac:dyDescent="0.25">
      <c r="A496" s="4">
        <v>246500</v>
      </c>
      <c r="B496" s="137">
        <f t="shared" si="10"/>
        <v>21.664799999999733</v>
      </c>
      <c r="C496" s="138"/>
      <c r="F496" s="3"/>
      <c r="H496" s="8">
        <v>20.05999999999975</v>
      </c>
      <c r="L496" s="3"/>
    </row>
    <row r="497" spans="1:12" ht="12.5" x14ac:dyDescent="0.25">
      <c r="A497" s="4">
        <v>247000</v>
      </c>
      <c r="B497" s="137">
        <f t="shared" si="10"/>
        <v>21.707999999999732</v>
      </c>
      <c r="C497" s="138"/>
      <c r="F497" s="3"/>
      <c r="H497" s="8">
        <v>20.099999999999749</v>
      </c>
      <c r="L497" s="3"/>
    </row>
    <row r="498" spans="1:12" ht="12.5" x14ac:dyDescent="0.25">
      <c r="A498" s="4">
        <v>247500</v>
      </c>
      <c r="B498" s="137">
        <f t="shared" si="10"/>
        <v>21.751199999999731</v>
      </c>
      <c r="C498" s="138"/>
      <c r="F498" s="3"/>
      <c r="H498" s="8">
        <v>20.139999999999748</v>
      </c>
      <c r="L498" s="3"/>
    </row>
    <row r="499" spans="1:12" ht="12.5" x14ac:dyDescent="0.25">
      <c r="A499" s="4">
        <v>248000</v>
      </c>
      <c r="B499" s="137">
        <f t="shared" si="10"/>
        <v>21.79439999999973</v>
      </c>
      <c r="C499" s="138"/>
      <c r="F499" s="3"/>
      <c r="H499" s="8">
        <v>20.179999999999747</v>
      </c>
      <c r="L499" s="3"/>
    </row>
    <row r="500" spans="1:12" ht="12.5" x14ac:dyDescent="0.25">
      <c r="A500" s="4">
        <v>248500</v>
      </c>
      <c r="B500" s="137">
        <f t="shared" si="10"/>
        <v>21.837599999999728</v>
      </c>
      <c r="C500" s="138"/>
      <c r="F500" s="3"/>
      <c r="H500" s="8">
        <v>20.219999999999747</v>
      </c>
      <c r="L500" s="3"/>
    </row>
    <row r="501" spans="1:12" ht="12.5" x14ac:dyDescent="0.25">
      <c r="A501" s="4">
        <v>249000</v>
      </c>
      <c r="B501" s="137">
        <f t="shared" si="10"/>
        <v>21.880799999999727</v>
      </c>
      <c r="C501" s="138"/>
      <c r="F501" s="3"/>
      <c r="H501" s="8">
        <v>20.259999999999746</v>
      </c>
      <c r="L501" s="3"/>
    </row>
    <row r="502" spans="1:12" ht="12.5" x14ac:dyDescent="0.25">
      <c r="A502" s="4">
        <v>249500</v>
      </c>
      <c r="B502" s="137">
        <f t="shared" si="10"/>
        <v>21.923999999999726</v>
      </c>
      <c r="C502" s="138"/>
      <c r="F502" s="3"/>
      <c r="H502" s="8">
        <v>20.299999999999745</v>
      </c>
      <c r="L502" s="3"/>
    </row>
    <row r="503" spans="1:12" ht="12.5" x14ac:dyDescent="0.25">
      <c r="A503" s="4">
        <v>250000</v>
      </c>
      <c r="B503" s="137">
        <f t="shared" si="10"/>
        <v>21.967199999999725</v>
      </c>
      <c r="C503" s="138"/>
      <c r="F503" s="3"/>
      <c r="H503" s="8">
        <v>20.339999999999744</v>
      </c>
      <c r="L503" s="3"/>
    </row>
    <row r="504" spans="1:12" ht="12.5" x14ac:dyDescent="0.25">
      <c r="A504" s="4">
        <v>250500</v>
      </c>
      <c r="B504" s="137">
        <f t="shared" si="10"/>
        <v>22.010399999999724</v>
      </c>
      <c r="C504" s="138"/>
      <c r="F504" s="3"/>
      <c r="H504" s="8">
        <v>20.379999999999743</v>
      </c>
      <c r="L504" s="3"/>
    </row>
    <row r="505" spans="1:12" ht="12.5" x14ac:dyDescent="0.25">
      <c r="A505" s="4">
        <v>251000</v>
      </c>
      <c r="B505" s="137">
        <f t="shared" si="10"/>
        <v>22.053599999999722</v>
      </c>
      <c r="C505" s="138"/>
      <c r="F505" s="3"/>
      <c r="H505" s="8">
        <v>20.419999999999742</v>
      </c>
      <c r="L505" s="3"/>
    </row>
    <row r="506" spans="1:12" ht="12.5" x14ac:dyDescent="0.25">
      <c r="A506" s="4">
        <v>251500</v>
      </c>
      <c r="B506" s="137">
        <f t="shared" si="10"/>
        <v>22.096799999999721</v>
      </c>
      <c r="C506" s="138"/>
      <c r="F506" s="3"/>
      <c r="H506" s="8">
        <v>20.459999999999742</v>
      </c>
      <c r="L506" s="3"/>
    </row>
    <row r="507" spans="1:12" ht="12.5" x14ac:dyDescent="0.25">
      <c r="A507" s="4">
        <v>252000</v>
      </c>
      <c r="B507" s="137">
        <f t="shared" si="10"/>
        <v>22.13999999999972</v>
      </c>
      <c r="C507" s="138"/>
      <c r="F507" s="3"/>
      <c r="H507" s="8">
        <v>20.499999999999741</v>
      </c>
      <c r="L507" s="3"/>
    </row>
    <row r="508" spans="1:12" ht="12.5" x14ac:dyDescent="0.25">
      <c r="A508" s="4">
        <v>252500</v>
      </c>
      <c r="B508" s="137">
        <f t="shared" si="10"/>
        <v>22.183199999999719</v>
      </c>
      <c r="C508" s="138"/>
      <c r="F508" s="3"/>
      <c r="H508" s="8">
        <v>20.53999999999974</v>
      </c>
      <c r="L508" s="3"/>
    </row>
    <row r="509" spans="1:12" ht="12.5" x14ac:dyDescent="0.25">
      <c r="A509" s="4">
        <v>253000</v>
      </c>
      <c r="B509" s="137">
        <f t="shared" si="10"/>
        <v>22.226399999999721</v>
      </c>
      <c r="C509" s="138"/>
      <c r="F509" s="3"/>
      <c r="H509" s="8">
        <v>20.579999999999739</v>
      </c>
      <c r="L509" s="3"/>
    </row>
    <row r="510" spans="1:12" ht="12.5" x14ac:dyDescent="0.25">
      <c r="A510" s="4">
        <v>253500</v>
      </c>
      <c r="B510" s="137">
        <f t="shared" si="10"/>
        <v>22.26959999999972</v>
      </c>
      <c r="C510" s="138"/>
      <c r="F510" s="3"/>
      <c r="H510" s="8">
        <v>20.619999999999738</v>
      </c>
      <c r="L510" s="3"/>
    </row>
    <row r="511" spans="1:12" ht="12.5" x14ac:dyDescent="0.25">
      <c r="A511" s="4">
        <v>254000</v>
      </c>
      <c r="B511" s="137">
        <f t="shared" si="10"/>
        <v>22.312799999999719</v>
      </c>
      <c r="C511" s="138"/>
      <c r="F511" s="3"/>
      <c r="H511" s="8">
        <v>20.659999999999737</v>
      </c>
      <c r="L511" s="3"/>
    </row>
    <row r="512" spans="1:12" ht="12.5" x14ac:dyDescent="0.25">
      <c r="A512" s="4">
        <v>254500</v>
      </c>
      <c r="B512" s="137">
        <f t="shared" si="10"/>
        <v>22.355999999999717</v>
      </c>
      <c r="C512" s="138"/>
      <c r="F512" s="3"/>
      <c r="H512" s="8">
        <v>20.699999999999736</v>
      </c>
      <c r="L512" s="3"/>
    </row>
    <row r="513" spans="1:12" ht="12.5" x14ac:dyDescent="0.25">
      <c r="A513" s="4">
        <v>255000</v>
      </c>
      <c r="B513" s="137">
        <f t="shared" si="10"/>
        <v>22.399199999999716</v>
      </c>
      <c r="C513" s="138"/>
      <c r="F513" s="3"/>
      <c r="H513" s="8">
        <v>20.739999999999736</v>
      </c>
      <c r="L513" s="3"/>
    </row>
    <row r="514" spans="1:12" ht="12.5" x14ac:dyDescent="0.25">
      <c r="A514" s="4">
        <v>255500</v>
      </c>
      <c r="B514" s="137">
        <f t="shared" si="10"/>
        <v>22.442399999999715</v>
      </c>
      <c r="C514" s="138"/>
      <c r="F514" s="3"/>
      <c r="H514" s="8">
        <v>20.779999999999735</v>
      </c>
      <c r="L514" s="3"/>
    </row>
    <row r="515" spans="1:12" ht="12.5" x14ac:dyDescent="0.25">
      <c r="A515" s="4">
        <v>256000</v>
      </c>
      <c r="B515" s="137">
        <f t="shared" si="10"/>
        <v>22.485599999999714</v>
      </c>
      <c r="C515" s="138"/>
      <c r="F515" s="3"/>
      <c r="H515" s="8">
        <v>20.819999999999734</v>
      </c>
      <c r="L515" s="3"/>
    </row>
    <row r="516" spans="1:12" ht="12.5" x14ac:dyDescent="0.25">
      <c r="A516" s="4">
        <v>256500</v>
      </c>
      <c r="B516" s="137">
        <f t="shared" si="10"/>
        <v>22.528799999999713</v>
      </c>
      <c r="C516" s="138"/>
      <c r="F516" s="3"/>
      <c r="H516" s="8">
        <v>20.859999999999733</v>
      </c>
      <c r="L516" s="3"/>
    </row>
    <row r="517" spans="1:12" ht="12.5" x14ac:dyDescent="0.25">
      <c r="A517" s="4">
        <v>257000</v>
      </c>
      <c r="B517" s="137">
        <f t="shared" si="10"/>
        <v>22.571999999999711</v>
      </c>
      <c r="C517" s="138"/>
      <c r="F517" s="3"/>
      <c r="H517" s="8">
        <v>20.899999999999732</v>
      </c>
      <c r="L517" s="3"/>
    </row>
    <row r="518" spans="1:12" ht="12.5" x14ac:dyDescent="0.25">
      <c r="A518" s="4">
        <v>257500</v>
      </c>
      <c r="B518" s="137">
        <f t="shared" si="10"/>
        <v>22.61519999999971</v>
      </c>
      <c r="C518" s="138"/>
      <c r="F518" s="3"/>
      <c r="H518" s="8">
        <v>20.939999999999731</v>
      </c>
      <c r="L518" s="3"/>
    </row>
    <row r="519" spans="1:12" ht="12.5" x14ac:dyDescent="0.25">
      <c r="A519" s="4">
        <v>258000</v>
      </c>
      <c r="B519" s="137">
        <f t="shared" si="10"/>
        <v>22.658399999999709</v>
      </c>
      <c r="C519" s="138"/>
      <c r="F519" s="3"/>
      <c r="H519" s="8">
        <v>20.97999999999973</v>
      </c>
      <c r="L519" s="3"/>
    </row>
    <row r="520" spans="1:12" ht="12.5" x14ac:dyDescent="0.25">
      <c r="A520" s="4">
        <v>258500</v>
      </c>
      <c r="B520" s="137">
        <f t="shared" si="10"/>
        <v>22.701599999999708</v>
      </c>
      <c r="C520" s="138"/>
      <c r="F520" s="3"/>
      <c r="H520" s="8">
        <v>21.01999999999973</v>
      </c>
      <c r="L520" s="3"/>
    </row>
    <row r="521" spans="1:12" ht="12.5" x14ac:dyDescent="0.25">
      <c r="A521" s="4">
        <v>259000</v>
      </c>
      <c r="B521" s="137">
        <f t="shared" si="10"/>
        <v>22.74479999999971</v>
      </c>
      <c r="C521" s="138"/>
      <c r="F521" s="3"/>
      <c r="H521" s="8">
        <v>21.059999999999729</v>
      </c>
      <c r="L521" s="3"/>
    </row>
    <row r="522" spans="1:12" ht="12.5" x14ac:dyDescent="0.25">
      <c r="A522" s="4">
        <v>259500</v>
      </c>
      <c r="B522" s="137">
        <f t="shared" si="10"/>
        <v>22.787999999999709</v>
      </c>
      <c r="C522" s="138"/>
      <c r="F522" s="3"/>
      <c r="H522" s="8">
        <v>21.099999999999728</v>
      </c>
      <c r="L522" s="3"/>
    </row>
    <row r="523" spans="1:12" ht="12.5" x14ac:dyDescent="0.25">
      <c r="A523" s="4">
        <v>260000</v>
      </c>
      <c r="B523" s="137">
        <f t="shared" si="10"/>
        <v>22.831199999999708</v>
      </c>
      <c r="C523" s="138"/>
      <c r="F523" s="3"/>
      <c r="H523" s="8">
        <v>21.139999999999727</v>
      </c>
      <c r="L523" s="3"/>
    </row>
    <row r="524" spans="1:12" ht="12.5" x14ac:dyDescent="0.25">
      <c r="A524" s="4">
        <v>260500</v>
      </c>
      <c r="B524" s="137">
        <f t="shared" si="10"/>
        <v>22.874399999999707</v>
      </c>
      <c r="C524" s="138"/>
      <c r="F524" s="3"/>
      <c r="H524" s="8">
        <v>21.179999999999726</v>
      </c>
      <c r="L524" s="3"/>
    </row>
    <row r="525" spans="1:12" ht="12.5" x14ac:dyDescent="0.25">
      <c r="A525" s="4">
        <v>261000</v>
      </c>
      <c r="B525" s="137">
        <f t="shared" si="10"/>
        <v>22.917599999999705</v>
      </c>
      <c r="C525" s="138"/>
      <c r="F525" s="3"/>
      <c r="H525" s="8">
        <v>21.219999999999725</v>
      </c>
      <c r="L525" s="3"/>
    </row>
    <row r="526" spans="1:12" ht="12.5" x14ac:dyDescent="0.25">
      <c r="A526" s="4">
        <v>261500</v>
      </c>
      <c r="B526" s="137">
        <f t="shared" si="10"/>
        <v>22.960799999999704</v>
      </c>
      <c r="C526" s="138"/>
      <c r="F526" s="3"/>
      <c r="H526" s="8">
        <v>21.259999999999724</v>
      </c>
      <c r="L526" s="3"/>
    </row>
    <row r="527" spans="1:12" ht="12.5" x14ac:dyDescent="0.25">
      <c r="A527" s="4">
        <v>262000</v>
      </c>
      <c r="B527" s="137">
        <f t="shared" si="10"/>
        <v>23.003999999999703</v>
      </c>
      <c r="C527" s="138"/>
      <c r="F527" s="3"/>
      <c r="H527" s="8">
        <v>21.299999999999724</v>
      </c>
      <c r="L527" s="3"/>
    </row>
    <row r="528" spans="1:12" ht="12.5" x14ac:dyDescent="0.25">
      <c r="A528" s="4">
        <v>262500</v>
      </c>
      <c r="B528" s="137">
        <f t="shared" ref="B528:B591" si="11">+H528*1.08</f>
        <v>23.047199999999702</v>
      </c>
      <c r="C528" s="138"/>
      <c r="F528" s="3"/>
      <c r="H528" s="8">
        <v>21.339999999999723</v>
      </c>
      <c r="L528" s="3"/>
    </row>
    <row r="529" spans="1:12" ht="12.5" x14ac:dyDescent="0.25">
      <c r="A529" s="4">
        <v>263000</v>
      </c>
      <c r="B529" s="137">
        <f t="shared" si="11"/>
        <v>23.0903999999997</v>
      </c>
      <c r="C529" s="138"/>
      <c r="F529" s="3"/>
      <c r="H529" s="8">
        <v>21.379999999999722</v>
      </c>
      <c r="L529" s="3"/>
    </row>
    <row r="530" spans="1:12" ht="12.5" x14ac:dyDescent="0.25">
      <c r="A530" s="4">
        <v>263500</v>
      </c>
      <c r="B530" s="137">
        <f t="shared" si="11"/>
        <v>23.133599999999699</v>
      </c>
      <c r="C530" s="138"/>
      <c r="F530" s="3"/>
      <c r="H530" s="8">
        <v>21.419999999999721</v>
      </c>
      <c r="L530" s="3"/>
    </row>
    <row r="531" spans="1:12" ht="12.5" x14ac:dyDescent="0.25">
      <c r="A531" s="4">
        <v>264000</v>
      </c>
      <c r="B531" s="137">
        <f t="shared" si="11"/>
        <v>23.176799999999698</v>
      </c>
      <c r="C531" s="138"/>
      <c r="F531" s="3"/>
      <c r="H531" s="8">
        <v>21.45999999999972</v>
      </c>
      <c r="L531" s="3"/>
    </row>
    <row r="532" spans="1:12" ht="12.5" x14ac:dyDescent="0.25">
      <c r="A532" s="4">
        <v>264500</v>
      </c>
      <c r="B532" s="137">
        <f t="shared" si="11"/>
        <v>23.219999999999697</v>
      </c>
      <c r="C532" s="138"/>
      <c r="F532" s="3"/>
      <c r="H532" s="8">
        <v>21.499999999999719</v>
      </c>
      <c r="L532" s="3"/>
    </row>
    <row r="533" spans="1:12" ht="12.5" x14ac:dyDescent="0.25">
      <c r="A533" s="4">
        <v>265000</v>
      </c>
      <c r="B533" s="137">
        <f t="shared" si="11"/>
        <v>23.263199999999699</v>
      </c>
      <c r="C533" s="138"/>
      <c r="F533" s="3"/>
      <c r="H533" s="8">
        <v>21.539999999999718</v>
      </c>
      <c r="L533" s="3"/>
    </row>
    <row r="534" spans="1:12" ht="12.5" x14ac:dyDescent="0.25">
      <c r="A534" s="4">
        <v>265500</v>
      </c>
      <c r="B534" s="137">
        <f t="shared" si="11"/>
        <v>23.306399999999698</v>
      </c>
      <c r="C534" s="138"/>
      <c r="F534" s="3"/>
      <c r="H534" s="8">
        <v>21.579999999999718</v>
      </c>
      <c r="L534" s="3"/>
    </row>
    <row r="535" spans="1:12" ht="12.5" x14ac:dyDescent="0.25">
      <c r="A535" s="4">
        <v>266000</v>
      </c>
      <c r="B535" s="137">
        <f t="shared" si="11"/>
        <v>23.349599999999697</v>
      </c>
      <c r="C535" s="138"/>
      <c r="F535" s="3"/>
      <c r="H535" s="8">
        <v>21.619999999999717</v>
      </c>
      <c r="L535" s="3"/>
    </row>
    <row r="536" spans="1:12" ht="12.5" x14ac:dyDescent="0.25">
      <c r="A536" s="4">
        <v>266500</v>
      </c>
      <c r="B536" s="137">
        <f t="shared" si="11"/>
        <v>23.392799999999696</v>
      </c>
      <c r="C536" s="138"/>
      <c r="F536" s="3"/>
      <c r="H536" s="8">
        <v>21.659999999999716</v>
      </c>
      <c r="L536" s="3"/>
    </row>
    <row r="537" spans="1:12" ht="12.5" x14ac:dyDescent="0.25">
      <c r="A537" s="4">
        <v>267000</v>
      </c>
      <c r="B537" s="137">
        <f t="shared" si="11"/>
        <v>23.435999999999694</v>
      </c>
      <c r="C537" s="138"/>
      <c r="F537" s="3"/>
      <c r="H537" s="8">
        <v>21.699999999999715</v>
      </c>
      <c r="L537" s="3"/>
    </row>
    <row r="538" spans="1:12" ht="12.5" x14ac:dyDescent="0.25">
      <c r="A538" s="4">
        <v>267500</v>
      </c>
      <c r="B538" s="137">
        <f t="shared" si="11"/>
        <v>23.479199999999693</v>
      </c>
      <c r="C538" s="138"/>
      <c r="F538" s="3"/>
      <c r="H538" s="8">
        <v>21.739999999999714</v>
      </c>
      <c r="L538" s="3"/>
    </row>
    <row r="539" spans="1:12" ht="12.5" x14ac:dyDescent="0.25">
      <c r="A539" s="4">
        <v>268000</v>
      </c>
      <c r="B539" s="137">
        <f t="shared" si="11"/>
        <v>23.522399999999692</v>
      </c>
      <c r="C539" s="138"/>
      <c r="F539" s="3"/>
      <c r="H539" s="8">
        <v>21.779999999999713</v>
      </c>
      <c r="L539" s="3"/>
    </row>
    <row r="540" spans="1:12" ht="12.5" x14ac:dyDescent="0.25">
      <c r="A540" s="4">
        <v>268500</v>
      </c>
      <c r="B540" s="137">
        <f t="shared" si="11"/>
        <v>23.565599999999691</v>
      </c>
      <c r="C540" s="138"/>
      <c r="F540" s="3"/>
      <c r="H540" s="8">
        <v>21.819999999999713</v>
      </c>
      <c r="L540" s="3"/>
    </row>
    <row r="541" spans="1:12" ht="12.5" x14ac:dyDescent="0.25">
      <c r="A541" s="4">
        <v>269000</v>
      </c>
      <c r="B541" s="137">
        <f t="shared" si="11"/>
        <v>23.60879999999969</v>
      </c>
      <c r="C541" s="138"/>
      <c r="F541" s="3"/>
      <c r="H541" s="8">
        <v>21.859999999999712</v>
      </c>
      <c r="L541" s="3"/>
    </row>
    <row r="542" spans="1:12" ht="12.5" x14ac:dyDescent="0.25">
      <c r="A542" s="4">
        <v>269500</v>
      </c>
      <c r="B542" s="137">
        <f t="shared" si="11"/>
        <v>23.651999999999688</v>
      </c>
      <c r="C542" s="138"/>
      <c r="F542" s="3"/>
      <c r="H542" s="8">
        <v>21.899999999999711</v>
      </c>
      <c r="L542" s="3"/>
    </row>
    <row r="543" spans="1:12" ht="12.5" x14ac:dyDescent="0.25">
      <c r="A543" s="4">
        <v>270000</v>
      </c>
      <c r="B543" s="137">
        <f t="shared" si="11"/>
        <v>23.695199999999687</v>
      </c>
      <c r="C543" s="138"/>
      <c r="F543" s="3"/>
      <c r="H543" s="8">
        <v>21.93999999999971</v>
      </c>
      <c r="L543" s="3"/>
    </row>
    <row r="544" spans="1:12" ht="12.5" x14ac:dyDescent="0.25">
      <c r="A544" s="4">
        <v>270500</v>
      </c>
      <c r="B544" s="137">
        <f t="shared" si="11"/>
        <v>23.738399999999686</v>
      </c>
      <c r="C544" s="138"/>
      <c r="F544" s="3"/>
      <c r="H544" s="8">
        <v>21.979999999999709</v>
      </c>
      <c r="L544" s="3"/>
    </row>
    <row r="545" spans="1:12" ht="12.5" x14ac:dyDescent="0.25">
      <c r="A545" s="4">
        <v>271000</v>
      </c>
      <c r="B545" s="137">
        <f t="shared" si="11"/>
        <v>23.781599999999685</v>
      </c>
      <c r="C545" s="138"/>
      <c r="F545" s="3"/>
      <c r="H545" s="8">
        <v>22.019999999999708</v>
      </c>
      <c r="L545" s="3"/>
    </row>
    <row r="546" spans="1:12" ht="12.5" x14ac:dyDescent="0.25">
      <c r="A546" s="4">
        <v>271500</v>
      </c>
      <c r="B546" s="137">
        <f t="shared" si="11"/>
        <v>23.824799999999687</v>
      </c>
      <c r="C546" s="138"/>
      <c r="F546" s="3"/>
      <c r="H546" s="8">
        <v>22.059999999999707</v>
      </c>
      <c r="L546" s="3"/>
    </row>
    <row r="547" spans="1:12" ht="12.5" x14ac:dyDescent="0.25">
      <c r="A547" s="4">
        <v>272000</v>
      </c>
      <c r="B547" s="137">
        <f t="shared" si="11"/>
        <v>23.867999999999686</v>
      </c>
      <c r="C547" s="138"/>
      <c r="F547" s="3"/>
      <c r="H547" s="8">
        <v>22.099999999999707</v>
      </c>
      <c r="L547" s="3"/>
    </row>
    <row r="548" spans="1:12" ht="12.5" x14ac:dyDescent="0.25">
      <c r="A548" s="4">
        <v>272500</v>
      </c>
      <c r="B548" s="137">
        <f t="shared" si="11"/>
        <v>23.911199999999685</v>
      </c>
      <c r="C548" s="138"/>
      <c r="F548" s="3"/>
      <c r="H548" s="8">
        <v>22.139999999999706</v>
      </c>
      <c r="L548" s="3"/>
    </row>
    <row r="549" spans="1:12" ht="12.5" x14ac:dyDescent="0.25">
      <c r="A549" s="4">
        <v>273000</v>
      </c>
      <c r="B549" s="137">
        <f t="shared" si="11"/>
        <v>23.954399999999684</v>
      </c>
      <c r="C549" s="138"/>
      <c r="F549" s="3"/>
      <c r="H549" s="8">
        <v>22.179999999999705</v>
      </c>
      <c r="L549" s="3"/>
    </row>
    <row r="550" spans="1:12" ht="12.5" x14ac:dyDescent="0.25">
      <c r="A550" s="4">
        <v>273500</v>
      </c>
      <c r="B550" s="137">
        <f t="shared" si="11"/>
        <v>23.997599999999682</v>
      </c>
      <c r="C550" s="138"/>
      <c r="F550" s="3"/>
      <c r="H550" s="8">
        <v>22.219999999999704</v>
      </c>
      <c r="L550" s="3"/>
    </row>
    <row r="551" spans="1:12" ht="12.5" x14ac:dyDescent="0.25">
      <c r="A551" s="4">
        <v>274000</v>
      </c>
      <c r="B551" s="137">
        <f t="shared" si="11"/>
        <v>24.040799999999681</v>
      </c>
      <c r="C551" s="138"/>
      <c r="F551" s="3"/>
      <c r="H551" s="8">
        <v>22.259999999999703</v>
      </c>
      <c r="L551" s="3"/>
    </row>
    <row r="552" spans="1:12" ht="12.5" x14ac:dyDescent="0.25">
      <c r="A552" s="4">
        <v>274500</v>
      </c>
      <c r="B552" s="137">
        <f t="shared" si="11"/>
        <v>24.08399999999968</v>
      </c>
      <c r="C552" s="138"/>
      <c r="F552" s="3"/>
      <c r="H552" s="8">
        <v>22.299999999999702</v>
      </c>
      <c r="L552" s="3"/>
    </row>
    <row r="553" spans="1:12" ht="12.5" x14ac:dyDescent="0.25">
      <c r="A553" s="4">
        <v>275000</v>
      </c>
      <c r="B553" s="137">
        <f t="shared" si="11"/>
        <v>24.127199999999679</v>
      </c>
      <c r="C553" s="138"/>
      <c r="F553" s="3"/>
      <c r="H553" s="8">
        <v>22.339999999999701</v>
      </c>
      <c r="L553" s="3"/>
    </row>
    <row r="554" spans="1:12" ht="12.5" x14ac:dyDescent="0.25">
      <c r="A554" s="4">
        <v>275500</v>
      </c>
      <c r="B554" s="137">
        <f t="shared" si="11"/>
        <v>24.170399999999677</v>
      </c>
      <c r="C554" s="138"/>
      <c r="F554" s="3"/>
      <c r="H554" s="8">
        <v>22.379999999999701</v>
      </c>
      <c r="L554" s="3"/>
    </row>
    <row r="555" spans="1:12" ht="12.5" x14ac:dyDescent="0.25">
      <c r="A555" s="4">
        <v>276000</v>
      </c>
      <c r="B555" s="137">
        <f t="shared" si="11"/>
        <v>24.213599999999676</v>
      </c>
      <c r="C555" s="138"/>
      <c r="F555" s="3"/>
      <c r="H555" s="8">
        <v>22.4199999999997</v>
      </c>
      <c r="L555" s="3"/>
    </row>
    <row r="556" spans="1:12" ht="12.5" x14ac:dyDescent="0.25">
      <c r="A556" s="4">
        <v>276500</v>
      </c>
      <c r="B556" s="137">
        <f t="shared" si="11"/>
        <v>24.256799999999675</v>
      </c>
      <c r="C556" s="138"/>
      <c r="F556" s="3"/>
      <c r="H556" s="8">
        <v>22.459999999999699</v>
      </c>
      <c r="L556" s="3"/>
    </row>
    <row r="557" spans="1:12" ht="12.5" x14ac:dyDescent="0.25">
      <c r="A557" s="4">
        <v>277000</v>
      </c>
      <c r="B557" s="137">
        <f t="shared" si="11"/>
        <v>24.299999999999674</v>
      </c>
      <c r="C557" s="138"/>
      <c r="F557" s="3"/>
      <c r="H557" s="8">
        <v>22.499999999999698</v>
      </c>
      <c r="L557" s="3"/>
    </row>
    <row r="558" spans="1:12" ht="12.5" x14ac:dyDescent="0.25">
      <c r="A558" s="4">
        <v>277500</v>
      </c>
      <c r="B558" s="137">
        <f t="shared" si="11"/>
        <v>24.343199999999676</v>
      </c>
      <c r="C558" s="138"/>
      <c r="F558" s="3"/>
      <c r="H558" s="8">
        <v>22.539999999999697</v>
      </c>
      <c r="L558" s="3"/>
    </row>
    <row r="559" spans="1:12" ht="12.5" x14ac:dyDescent="0.25">
      <c r="A559" s="4">
        <v>278000</v>
      </c>
      <c r="B559" s="137">
        <f t="shared" si="11"/>
        <v>24.386399999999675</v>
      </c>
      <c r="C559" s="138"/>
      <c r="F559" s="3"/>
      <c r="H559" s="8">
        <v>22.579999999999696</v>
      </c>
      <c r="L559" s="3"/>
    </row>
    <row r="560" spans="1:12" ht="12.5" x14ac:dyDescent="0.25">
      <c r="A560" s="4">
        <v>278500</v>
      </c>
      <c r="B560" s="137">
        <f t="shared" si="11"/>
        <v>24.429599999999674</v>
      </c>
      <c r="C560" s="138"/>
      <c r="F560" s="3"/>
      <c r="H560" s="8">
        <v>22.619999999999695</v>
      </c>
      <c r="L560" s="3"/>
    </row>
    <row r="561" spans="1:12" ht="12.5" x14ac:dyDescent="0.25">
      <c r="A561" s="4">
        <v>279000</v>
      </c>
      <c r="B561" s="137">
        <f t="shared" si="11"/>
        <v>24.472799999999673</v>
      </c>
      <c r="C561" s="138"/>
      <c r="F561" s="3"/>
      <c r="H561" s="8">
        <v>22.659999999999695</v>
      </c>
      <c r="L561" s="3"/>
    </row>
    <row r="562" spans="1:12" ht="12.5" x14ac:dyDescent="0.25">
      <c r="A562" s="4">
        <v>279500</v>
      </c>
      <c r="B562" s="137">
        <f t="shared" si="11"/>
        <v>24.515999999999671</v>
      </c>
      <c r="C562" s="138"/>
      <c r="F562" s="3"/>
      <c r="H562" s="8">
        <v>22.699999999999694</v>
      </c>
      <c r="L562" s="3"/>
    </row>
    <row r="563" spans="1:12" ht="12.5" x14ac:dyDescent="0.25">
      <c r="A563" s="4">
        <v>280000</v>
      </c>
      <c r="B563" s="137">
        <f t="shared" si="11"/>
        <v>24.55919999999967</v>
      </c>
      <c r="C563" s="138"/>
      <c r="F563" s="3"/>
      <c r="H563" s="8">
        <v>22.739999999999693</v>
      </c>
      <c r="L563" s="3"/>
    </row>
    <row r="564" spans="1:12" ht="12.5" x14ac:dyDescent="0.25">
      <c r="A564" s="4">
        <v>280500</v>
      </c>
      <c r="B564" s="137">
        <f t="shared" si="11"/>
        <v>24.602399999999669</v>
      </c>
      <c r="C564" s="138"/>
      <c r="F564" s="3"/>
      <c r="H564" s="8">
        <v>22.779999999999692</v>
      </c>
      <c r="L564" s="3"/>
    </row>
    <row r="565" spans="1:12" ht="12.5" x14ac:dyDescent="0.25">
      <c r="A565" s="4">
        <v>281000</v>
      </c>
      <c r="B565" s="137">
        <f t="shared" si="11"/>
        <v>24.645599999999668</v>
      </c>
      <c r="C565" s="138"/>
      <c r="F565" s="3"/>
      <c r="H565" s="8">
        <v>22.819999999999691</v>
      </c>
      <c r="L565" s="3"/>
    </row>
    <row r="566" spans="1:12" ht="12.5" x14ac:dyDescent="0.25">
      <c r="A566" s="4">
        <v>281500</v>
      </c>
      <c r="B566" s="137">
        <f t="shared" si="11"/>
        <v>24.688799999999667</v>
      </c>
      <c r="C566" s="138"/>
      <c r="F566" s="3"/>
      <c r="H566" s="8">
        <v>22.85999999999969</v>
      </c>
      <c r="L566" s="3"/>
    </row>
    <row r="567" spans="1:12" ht="12.5" x14ac:dyDescent="0.25">
      <c r="A567" s="4">
        <v>282000</v>
      </c>
      <c r="B567" s="137">
        <f t="shared" si="11"/>
        <v>24.731999999999665</v>
      </c>
      <c r="C567" s="138"/>
      <c r="F567" s="3"/>
      <c r="H567" s="8">
        <v>22.899999999999689</v>
      </c>
      <c r="L567" s="3"/>
    </row>
    <row r="568" spans="1:12" ht="12.5" x14ac:dyDescent="0.25">
      <c r="A568" s="4">
        <v>282500</v>
      </c>
      <c r="B568" s="137">
        <f t="shared" si="11"/>
        <v>24.775199999999664</v>
      </c>
      <c r="C568" s="138"/>
      <c r="F568" s="3"/>
      <c r="H568" s="8">
        <v>22.939999999999689</v>
      </c>
      <c r="L568" s="3"/>
    </row>
    <row r="569" spans="1:12" ht="12.5" x14ac:dyDescent="0.25">
      <c r="A569" s="4">
        <v>283000</v>
      </c>
      <c r="B569" s="137">
        <f t="shared" si="11"/>
        <v>24.818399999999663</v>
      </c>
      <c r="C569" s="138"/>
      <c r="F569" s="3"/>
      <c r="H569" s="8">
        <v>22.979999999999688</v>
      </c>
      <c r="L569" s="3"/>
    </row>
    <row r="570" spans="1:12" ht="12.5" x14ac:dyDescent="0.25">
      <c r="A570" s="4">
        <v>283500</v>
      </c>
      <c r="B570" s="137">
        <f t="shared" si="11"/>
        <v>24.861599999999665</v>
      </c>
      <c r="C570" s="138"/>
      <c r="F570" s="3"/>
      <c r="H570" s="8">
        <v>23.019999999999687</v>
      </c>
      <c r="L570" s="3"/>
    </row>
    <row r="571" spans="1:12" ht="12.5" x14ac:dyDescent="0.25">
      <c r="A571" s="4">
        <v>284000</v>
      </c>
      <c r="B571" s="137">
        <f t="shared" si="11"/>
        <v>24.904799999999664</v>
      </c>
      <c r="C571" s="138"/>
      <c r="F571" s="3"/>
      <c r="H571" s="8">
        <v>23.059999999999686</v>
      </c>
      <c r="L571" s="3"/>
    </row>
    <row r="572" spans="1:12" ht="12.5" x14ac:dyDescent="0.25">
      <c r="A572" s="4">
        <v>284500</v>
      </c>
      <c r="B572" s="137">
        <f t="shared" si="11"/>
        <v>24.947999999999663</v>
      </c>
      <c r="C572" s="138"/>
      <c r="F572" s="3"/>
      <c r="H572" s="8">
        <v>23.099999999999685</v>
      </c>
      <c r="L572" s="3"/>
    </row>
    <row r="573" spans="1:12" ht="12.5" x14ac:dyDescent="0.25">
      <c r="A573" s="4">
        <v>285000</v>
      </c>
      <c r="B573" s="137">
        <f t="shared" si="11"/>
        <v>24.991199999999662</v>
      </c>
      <c r="C573" s="138"/>
      <c r="F573" s="3"/>
      <c r="H573" s="8">
        <v>23.139999999999684</v>
      </c>
      <c r="L573" s="3"/>
    </row>
    <row r="574" spans="1:12" ht="12.5" x14ac:dyDescent="0.25">
      <c r="A574" s="4">
        <v>285500</v>
      </c>
      <c r="B574" s="137">
        <f t="shared" si="11"/>
        <v>25.03439999999966</v>
      </c>
      <c r="C574" s="138"/>
      <c r="F574" s="3"/>
      <c r="H574" s="8">
        <v>23.179999999999684</v>
      </c>
      <c r="L574" s="3"/>
    </row>
    <row r="575" spans="1:12" ht="12.5" x14ac:dyDescent="0.25">
      <c r="A575" s="4">
        <v>286000</v>
      </c>
      <c r="B575" s="137">
        <f t="shared" si="11"/>
        <v>25.077599999999659</v>
      </c>
      <c r="C575" s="138"/>
      <c r="F575" s="3"/>
      <c r="H575" s="8">
        <v>23.219999999999683</v>
      </c>
      <c r="L575" s="3"/>
    </row>
    <row r="576" spans="1:12" ht="12.5" x14ac:dyDescent="0.25">
      <c r="A576" s="4">
        <v>286500</v>
      </c>
      <c r="B576" s="137">
        <f t="shared" si="11"/>
        <v>25.120799999999658</v>
      </c>
      <c r="C576" s="138"/>
      <c r="F576" s="3"/>
      <c r="H576" s="8">
        <v>23.259999999999682</v>
      </c>
      <c r="L576" s="3"/>
    </row>
    <row r="577" spans="1:12" ht="12.5" x14ac:dyDescent="0.25">
      <c r="A577" s="4">
        <v>287000</v>
      </c>
      <c r="B577" s="137">
        <f t="shared" si="11"/>
        <v>25.163999999999657</v>
      </c>
      <c r="C577" s="138"/>
      <c r="F577" s="3"/>
      <c r="H577" s="8">
        <v>23.299999999999681</v>
      </c>
      <c r="L577" s="3"/>
    </row>
    <row r="578" spans="1:12" ht="12.5" x14ac:dyDescent="0.25">
      <c r="A578" s="4">
        <v>287500</v>
      </c>
      <c r="B578" s="137">
        <f t="shared" si="11"/>
        <v>25.207199999999656</v>
      </c>
      <c r="C578" s="138"/>
      <c r="F578" s="3"/>
      <c r="H578" s="8">
        <v>23.33999999999968</v>
      </c>
      <c r="L578" s="3"/>
    </row>
    <row r="579" spans="1:12" ht="12.5" x14ac:dyDescent="0.25">
      <c r="A579" s="4">
        <v>288000</v>
      </c>
      <c r="B579" s="137">
        <f t="shared" si="11"/>
        <v>25.250399999999654</v>
      </c>
      <c r="C579" s="138"/>
      <c r="F579" s="3"/>
      <c r="H579" s="8">
        <v>23.379999999999679</v>
      </c>
      <c r="L579" s="3"/>
    </row>
    <row r="580" spans="1:12" ht="12.5" x14ac:dyDescent="0.25">
      <c r="A580" s="4">
        <v>288500</v>
      </c>
      <c r="B580" s="137">
        <f t="shared" si="11"/>
        <v>25.293599999999653</v>
      </c>
      <c r="C580" s="138"/>
      <c r="F580" s="3"/>
      <c r="H580" s="8">
        <v>23.419999999999678</v>
      </c>
      <c r="L580" s="3"/>
    </row>
    <row r="581" spans="1:12" ht="12.5" x14ac:dyDescent="0.25">
      <c r="A581" s="4">
        <v>289000</v>
      </c>
      <c r="B581" s="137">
        <f t="shared" si="11"/>
        <v>25.336799999999652</v>
      </c>
      <c r="C581" s="138"/>
      <c r="F581" s="3"/>
      <c r="H581" s="8">
        <v>23.459999999999678</v>
      </c>
      <c r="L581" s="3"/>
    </row>
    <row r="582" spans="1:12" ht="12.5" x14ac:dyDescent="0.25">
      <c r="A582" s="4">
        <v>289500</v>
      </c>
      <c r="B582" s="137">
        <f t="shared" si="11"/>
        <v>25.379999999999651</v>
      </c>
      <c r="C582" s="138"/>
      <c r="F582" s="3"/>
      <c r="H582" s="8">
        <v>23.499999999999677</v>
      </c>
      <c r="L582" s="3"/>
    </row>
    <row r="583" spans="1:12" ht="12.5" x14ac:dyDescent="0.25">
      <c r="A583" s="4">
        <v>290000</v>
      </c>
      <c r="B583" s="137">
        <f t="shared" si="11"/>
        <v>25.423199999999653</v>
      </c>
      <c r="C583" s="138"/>
      <c r="F583" s="3"/>
      <c r="H583" s="8">
        <v>23.539999999999676</v>
      </c>
      <c r="L583" s="3"/>
    </row>
    <row r="584" spans="1:12" ht="12.5" x14ac:dyDescent="0.25">
      <c r="A584" s="4">
        <v>290500</v>
      </c>
      <c r="B584" s="137">
        <f t="shared" si="11"/>
        <v>25.466399999999652</v>
      </c>
      <c r="C584" s="138"/>
      <c r="F584" s="3"/>
      <c r="H584" s="8">
        <v>23.579999999999675</v>
      </c>
      <c r="L584" s="3"/>
    </row>
    <row r="585" spans="1:12" ht="12.5" x14ac:dyDescent="0.25">
      <c r="A585" s="4">
        <v>291000</v>
      </c>
      <c r="B585" s="137">
        <f t="shared" si="11"/>
        <v>25.509599999999651</v>
      </c>
      <c r="C585" s="138"/>
      <c r="F585" s="3"/>
      <c r="H585" s="8">
        <v>23.619999999999674</v>
      </c>
      <c r="L585" s="3"/>
    </row>
    <row r="586" spans="1:12" ht="12.5" x14ac:dyDescent="0.25">
      <c r="A586" s="4">
        <v>291500</v>
      </c>
      <c r="B586" s="137">
        <f t="shared" si="11"/>
        <v>25.55279999999965</v>
      </c>
      <c r="C586" s="138"/>
      <c r="F586" s="3"/>
      <c r="H586" s="8">
        <v>23.659999999999673</v>
      </c>
      <c r="L586" s="3"/>
    </row>
    <row r="587" spans="1:12" ht="12.5" x14ac:dyDescent="0.25">
      <c r="A587" s="4">
        <v>292000</v>
      </c>
      <c r="B587" s="137">
        <f t="shared" si="11"/>
        <v>25.595999999999648</v>
      </c>
      <c r="C587" s="138"/>
      <c r="F587" s="3"/>
      <c r="H587" s="8">
        <v>23.699999999999672</v>
      </c>
      <c r="L587" s="3"/>
    </row>
    <row r="588" spans="1:12" ht="12.5" x14ac:dyDescent="0.25">
      <c r="A588" s="4">
        <v>292500</v>
      </c>
      <c r="B588" s="137">
        <f t="shared" si="11"/>
        <v>25.639199999999647</v>
      </c>
      <c r="C588" s="138"/>
      <c r="F588" s="3"/>
      <c r="H588" s="8">
        <v>23.739999999999672</v>
      </c>
      <c r="L588" s="3"/>
    </row>
    <row r="589" spans="1:12" ht="12.5" x14ac:dyDescent="0.25">
      <c r="A589" s="4">
        <v>293000</v>
      </c>
      <c r="B589" s="137">
        <f t="shared" si="11"/>
        <v>25.682399999999646</v>
      </c>
      <c r="C589" s="138"/>
      <c r="F589" s="3"/>
      <c r="H589" s="8">
        <v>23.779999999999671</v>
      </c>
      <c r="L589" s="3"/>
    </row>
    <row r="590" spans="1:12" ht="12.5" x14ac:dyDescent="0.25">
      <c r="A590" s="4">
        <v>293500</v>
      </c>
      <c r="B590" s="137">
        <f t="shared" si="11"/>
        <v>25.725599999999645</v>
      </c>
      <c r="C590" s="138"/>
      <c r="F590" s="3"/>
      <c r="H590" s="8">
        <v>23.81999999999967</v>
      </c>
      <c r="L590" s="3"/>
    </row>
    <row r="591" spans="1:12" ht="12.5" x14ac:dyDescent="0.25">
      <c r="A591" s="4">
        <v>294000</v>
      </c>
      <c r="B591" s="137">
        <f t="shared" si="11"/>
        <v>25.768799999999644</v>
      </c>
      <c r="C591" s="138"/>
      <c r="F591" s="3"/>
      <c r="H591" s="8">
        <v>23.859999999999669</v>
      </c>
      <c r="L591" s="3"/>
    </row>
    <row r="592" spans="1:12" ht="12.5" x14ac:dyDescent="0.25">
      <c r="A592" s="4">
        <v>294500</v>
      </c>
      <c r="B592" s="137">
        <f t="shared" ref="B592:B602" si="12">+H592*1.08</f>
        <v>25.811999999999642</v>
      </c>
      <c r="C592" s="138"/>
      <c r="F592" s="3"/>
      <c r="H592" s="8">
        <v>23.899999999999668</v>
      </c>
      <c r="L592" s="3"/>
    </row>
    <row r="593" spans="1:12" ht="12.5" x14ac:dyDescent="0.25">
      <c r="A593" s="4">
        <v>295000</v>
      </c>
      <c r="B593" s="137">
        <f t="shared" si="12"/>
        <v>25.855199999999641</v>
      </c>
      <c r="C593" s="138"/>
      <c r="F593" s="3"/>
      <c r="H593" s="8">
        <v>23.939999999999667</v>
      </c>
      <c r="L593" s="3"/>
    </row>
    <row r="594" spans="1:12" ht="12.5" x14ac:dyDescent="0.25">
      <c r="A594" s="4">
        <v>295500</v>
      </c>
      <c r="B594" s="137">
        <f t="shared" si="12"/>
        <v>25.89839999999964</v>
      </c>
      <c r="C594" s="138"/>
      <c r="F594" s="3"/>
      <c r="H594" s="8">
        <v>23.979999999999666</v>
      </c>
      <c r="L594" s="3"/>
    </row>
    <row r="595" spans="1:12" ht="12.5" x14ac:dyDescent="0.25">
      <c r="A595" s="4">
        <v>296000</v>
      </c>
      <c r="B595" s="137">
        <f t="shared" si="12"/>
        <v>25.941599999999642</v>
      </c>
      <c r="C595" s="138"/>
      <c r="F595" s="3"/>
      <c r="H595" s="8">
        <v>24.019999999999666</v>
      </c>
      <c r="L595" s="3"/>
    </row>
    <row r="596" spans="1:12" ht="12.5" x14ac:dyDescent="0.25">
      <c r="A596" s="4">
        <v>296500</v>
      </c>
      <c r="B596" s="137">
        <f t="shared" si="12"/>
        <v>25.984799999999641</v>
      </c>
      <c r="C596" s="138"/>
      <c r="F596" s="3"/>
      <c r="H596" s="8">
        <v>24.059999999999665</v>
      </c>
      <c r="L596" s="3"/>
    </row>
    <row r="597" spans="1:12" ht="12.5" x14ac:dyDescent="0.25">
      <c r="A597" s="4">
        <v>297000</v>
      </c>
      <c r="B597" s="137">
        <f t="shared" si="12"/>
        <v>26.02799999999964</v>
      </c>
      <c r="C597" s="138"/>
      <c r="F597" s="3"/>
      <c r="H597" s="8">
        <v>24.099999999999664</v>
      </c>
      <c r="L597" s="3"/>
    </row>
    <row r="598" spans="1:12" ht="12.5" x14ac:dyDescent="0.25">
      <c r="A598" s="4">
        <v>297500</v>
      </c>
      <c r="B598" s="137">
        <f t="shared" si="12"/>
        <v>26.071199999999639</v>
      </c>
      <c r="C598" s="138"/>
      <c r="F598" s="3"/>
      <c r="H598" s="8">
        <v>24.139999999999663</v>
      </c>
      <c r="L598" s="3"/>
    </row>
    <row r="599" spans="1:12" ht="12.5" x14ac:dyDescent="0.25">
      <c r="A599" s="4">
        <v>298000</v>
      </c>
      <c r="B599" s="137">
        <f t="shared" si="12"/>
        <v>26.114399999999637</v>
      </c>
      <c r="C599" s="138"/>
      <c r="F599" s="3"/>
      <c r="H599" s="8">
        <v>24.179999999999662</v>
      </c>
      <c r="L599" s="3"/>
    </row>
    <row r="600" spans="1:12" ht="12.5" x14ac:dyDescent="0.25">
      <c r="A600" s="4">
        <v>298500</v>
      </c>
      <c r="B600" s="137">
        <f t="shared" si="12"/>
        <v>26.157599999999636</v>
      </c>
      <c r="C600" s="138"/>
      <c r="F600" s="3"/>
      <c r="H600" s="8">
        <v>24.219999999999661</v>
      </c>
      <c r="L600" s="3"/>
    </row>
    <row r="601" spans="1:12" ht="12.5" x14ac:dyDescent="0.25">
      <c r="A601" s="4">
        <v>299000</v>
      </c>
      <c r="B601" s="137">
        <f t="shared" si="12"/>
        <v>26.200799999999635</v>
      </c>
      <c r="C601" s="138"/>
      <c r="F601" s="3"/>
      <c r="H601" s="8">
        <v>24.259999999999661</v>
      </c>
      <c r="L601" s="3"/>
    </row>
    <row r="602" spans="1:12" ht="12.5" x14ac:dyDescent="0.25">
      <c r="A602" s="4">
        <v>299500</v>
      </c>
      <c r="B602" s="137">
        <f t="shared" si="12"/>
        <v>26.243999999999634</v>
      </c>
      <c r="C602" s="138"/>
      <c r="F602" s="3"/>
      <c r="H602" s="8">
        <v>24.29999999999966</v>
      </c>
      <c r="L602" s="3"/>
    </row>
    <row r="603" spans="1:12" ht="12.5" x14ac:dyDescent="0.25">
      <c r="A603" s="4">
        <v>0</v>
      </c>
      <c r="B603" s="8">
        <v>0</v>
      </c>
      <c r="C603" s="138"/>
      <c r="F603" s="3"/>
      <c r="H603" s="8">
        <v>0</v>
      </c>
      <c r="L603" s="3"/>
    </row>
    <row r="604" spans="1:12" ht="12.5" x14ac:dyDescent="0.25">
      <c r="A604" s="4"/>
      <c r="B604" s="8"/>
      <c r="F604" s="3"/>
      <c r="L604" s="3"/>
    </row>
    <row r="605" spans="1:12" ht="12.5" x14ac:dyDescent="0.25">
      <c r="A605" s="4"/>
      <c r="B605" s="8"/>
      <c r="F605" s="3"/>
      <c r="L605" s="3"/>
    </row>
    <row r="606" spans="1:12" ht="12.5" x14ac:dyDescent="0.25">
      <c r="A606" s="4"/>
      <c r="B606" s="8"/>
      <c r="F606" s="3"/>
      <c r="L606" s="3"/>
    </row>
    <row r="607" spans="1:12" ht="12.5" x14ac:dyDescent="0.25">
      <c r="A607" s="4"/>
      <c r="B607" s="8"/>
      <c r="F607" s="3"/>
      <c r="L607" s="3"/>
    </row>
    <row r="608" spans="1:12" ht="12.5" x14ac:dyDescent="0.25">
      <c r="A608" s="4"/>
      <c r="B608" s="8"/>
      <c r="F608" s="3"/>
      <c r="L608" s="3"/>
    </row>
    <row r="609" spans="1:12" ht="12.5" x14ac:dyDescent="0.25">
      <c r="A609" s="4"/>
      <c r="B609" s="8"/>
      <c r="F609" s="3"/>
      <c r="L609" s="3"/>
    </row>
    <row r="610" spans="1:12" ht="12.5" x14ac:dyDescent="0.25">
      <c r="A610" s="4"/>
      <c r="B610" s="8"/>
      <c r="F610" s="3"/>
      <c r="L610" s="3"/>
    </row>
    <row r="611" spans="1:12" ht="12.5" x14ac:dyDescent="0.25">
      <c r="A611" s="4"/>
      <c r="B611" s="8"/>
      <c r="F611" s="3"/>
      <c r="L611" s="3"/>
    </row>
    <row r="612" spans="1:12" ht="12.5" x14ac:dyDescent="0.25">
      <c r="A612" s="4"/>
      <c r="B612" s="8"/>
      <c r="F612" s="3"/>
      <c r="L612" s="3"/>
    </row>
    <row r="613" spans="1:12" ht="12.5" x14ac:dyDescent="0.25">
      <c r="A613" s="4"/>
      <c r="B613" s="8"/>
      <c r="F613" s="3"/>
      <c r="L613" s="3"/>
    </row>
    <row r="614" spans="1:12" ht="12.5" x14ac:dyDescent="0.25">
      <c r="A614" s="4"/>
      <c r="B614" s="8"/>
      <c r="F614" s="3"/>
      <c r="L614" s="3"/>
    </row>
    <row r="615" spans="1:12" ht="12.5" x14ac:dyDescent="0.25">
      <c r="A615" s="4"/>
      <c r="B615" s="8"/>
      <c r="F615" s="3"/>
      <c r="L615" s="3"/>
    </row>
    <row r="616" spans="1:12" ht="12.5" x14ac:dyDescent="0.25">
      <c r="A616" s="4"/>
      <c r="B616" s="8"/>
      <c r="F616" s="3"/>
      <c r="L616" s="3"/>
    </row>
    <row r="617" spans="1:12" ht="12.5" x14ac:dyDescent="0.25">
      <c r="A617" s="4"/>
      <c r="B617" s="8"/>
      <c r="F617" s="3"/>
      <c r="L617" s="3"/>
    </row>
    <row r="618" spans="1:12" ht="12.5" x14ac:dyDescent="0.25">
      <c r="A618" s="4"/>
      <c r="B618" s="8"/>
      <c r="F618" s="3"/>
      <c r="L618" s="3"/>
    </row>
    <row r="619" spans="1:12" ht="12.5" x14ac:dyDescent="0.25">
      <c r="A619" s="4"/>
      <c r="B619" s="8"/>
      <c r="F619" s="3"/>
      <c r="L619" s="3"/>
    </row>
    <row r="620" spans="1:12" ht="12.5" x14ac:dyDescent="0.25">
      <c r="A620" s="4"/>
      <c r="B620" s="8"/>
      <c r="F620" s="3"/>
      <c r="L620" s="3"/>
    </row>
    <row r="621" spans="1:12" ht="12.5" x14ac:dyDescent="0.25">
      <c r="A621" s="4"/>
      <c r="B621" s="8"/>
      <c r="F621" s="3"/>
      <c r="L621" s="3"/>
    </row>
    <row r="622" spans="1:12" ht="12.5" x14ac:dyDescent="0.25">
      <c r="A622" s="4"/>
      <c r="B622" s="8"/>
      <c r="F622" s="3"/>
      <c r="L622" s="3"/>
    </row>
    <row r="623" spans="1:12" ht="12.5" x14ac:dyDescent="0.25">
      <c r="A623" s="4"/>
      <c r="B623" s="8"/>
      <c r="F623" s="3"/>
      <c r="L623" s="3"/>
    </row>
    <row r="624" spans="1:12" ht="12.5" x14ac:dyDescent="0.25">
      <c r="A624" s="4"/>
      <c r="B624" s="8"/>
      <c r="F624" s="3"/>
      <c r="L624" s="3"/>
    </row>
    <row r="625" spans="1:12" ht="12.5" x14ac:dyDescent="0.25">
      <c r="A625" s="4"/>
      <c r="B625" s="8"/>
      <c r="F625" s="3"/>
      <c r="L625" s="3"/>
    </row>
    <row r="626" spans="1:12" ht="12.5" x14ac:dyDescent="0.25">
      <c r="A626" s="4"/>
      <c r="B626" s="8"/>
      <c r="F626" s="3"/>
      <c r="L626" s="3"/>
    </row>
    <row r="627" spans="1:12" ht="12.5" x14ac:dyDescent="0.25">
      <c r="A627" s="4"/>
      <c r="B627" s="8"/>
      <c r="F627" s="3"/>
      <c r="L627" s="3"/>
    </row>
    <row r="628" spans="1:12" ht="12.5" x14ac:dyDescent="0.25">
      <c r="A628" s="4"/>
      <c r="B628" s="8"/>
      <c r="F628" s="3"/>
      <c r="L628" s="3"/>
    </row>
    <row r="629" spans="1:12" ht="12.5" x14ac:dyDescent="0.25">
      <c r="A629" s="4"/>
      <c r="B629" s="8"/>
      <c r="F629" s="3"/>
      <c r="L629" s="3"/>
    </row>
    <row r="630" spans="1:12" ht="12.5" x14ac:dyDescent="0.25">
      <c r="A630" s="4"/>
      <c r="B630" s="8"/>
      <c r="F630" s="3"/>
      <c r="L630" s="3"/>
    </row>
    <row r="631" spans="1:12" ht="12.5" x14ac:dyDescent="0.25">
      <c r="A631" s="4"/>
      <c r="B631" s="8"/>
      <c r="F631" s="3"/>
      <c r="L631" s="3"/>
    </row>
    <row r="632" spans="1:12" ht="12.5" x14ac:dyDescent="0.25">
      <c r="A632" s="4"/>
      <c r="B632" s="8"/>
      <c r="F632" s="3"/>
      <c r="L632" s="3"/>
    </row>
    <row r="633" spans="1:12" ht="12.5" x14ac:dyDescent="0.25">
      <c r="A633" s="4"/>
      <c r="B633" s="8"/>
      <c r="F633" s="3"/>
      <c r="L633" s="3"/>
    </row>
    <row r="634" spans="1:12" ht="12.5" x14ac:dyDescent="0.25">
      <c r="A634" s="4"/>
      <c r="B634" s="8"/>
      <c r="F634" s="3"/>
      <c r="L634" s="3"/>
    </row>
    <row r="635" spans="1:12" ht="12.5" x14ac:dyDescent="0.25">
      <c r="A635" s="4"/>
      <c r="B635" s="8"/>
      <c r="F635" s="3"/>
      <c r="L635" s="3"/>
    </row>
    <row r="636" spans="1:12" ht="12.5" x14ac:dyDescent="0.25">
      <c r="A636" s="4"/>
      <c r="B636" s="8"/>
      <c r="F636" s="3"/>
      <c r="L636" s="3"/>
    </row>
    <row r="637" spans="1:12" ht="12.5" x14ac:dyDescent="0.25">
      <c r="A637" s="4"/>
      <c r="B637" s="8"/>
      <c r="F637" s="3"/>
      <c r="L637" s="3"/>
    </row>
    <row r="638" spans="1:12" ht="12.5" x14ac:dyDescent="0.25">
      <c r="A638" s="4"/>
      <c r="B638" s="8"/>
      <c r="F638" s="3"/>
      <c r="L638" s="3"/>
    </row>
    <row r="639" spans="1:12" ht="12.5" x14ac:dyDescent="0.25">
      <c r="A639" s="4"/>
      <c r="B639" s="8"/>
      <c r="F639" s="3"/>
      <c r="L639" s="3"/>
    </row>
    <row r="640" spans="1:12" ht="12.5" x14ac:dyDescent="0.25">
      <c r="A640" s="4"/>
      <c r="B640" s="8"/>
      <c r="F640" s="3"/>
      <c r="L640" s="3"/>
    </row>
    <row r="641" spans="1:12" ht="12.5" x14ac:dyDescent="0.25">
      <c r="A641" s="4"/>
      <c r="B641" s="8"/>
      <c r="F641" s="3"/>
      <c r="L641" s="3"/>
    </row>
    <row r="642" spans="1:12" ht="12.5" x14ac:dyDescent="0.25">
      <c r="A642" s="4"/>
      <c r="B642" s="8"/>
      <c r="F642" s="3"/>
      <c r="L642" s="3"/>
    </row>
    <row r="643" spans="1:12" ht="12.5" x14ac:dyDescent="0.25">
      <c r="A643" s="4"/>
      <c r="B643" s="8"/>
      <c r="F643" s="3"/>
      <c r="L643" s="3"/>
    </row>
    <row r="644" spans="1:12" ht="12.5" x14ac:dyDescent="0.25">
      <c r="A644" s="4"/>
      <c r="B644" s="8"/>
      <c r="F644" s="3"/>
      <c r="L644" s="3"/>
    </row>
    <row r="645" spans="1:12" ht="12.5" x14ac:dyDescent="0.25">
      <c r="A645" s="4"/>
      <c r="B645" s="8"/>
      <c r="F645" s="3"/>
      <c r="L645" s="3"/>
    </row>
    <row r="646" spans="1:12" ht="12.5" x14ac:dyDescent="0.25">
      <c r="A646" s="4"/>
      <c r="B646" s="8"/>
      <c r="F646" s="3"/>
      <c r="L646" s="3"/>
    </row>
    <row r="647" spans="1:12" ht="12.5" x14ac:dyDescent="0.25">
      <c r="A647" s="4"/>
      <c r="B647" s="8"/>
      <c r="F647" s="3"/>
      <c r="L647" s="3"/>
    </row>
    <row r="648" spans="1:12" ht="12.5" x14ac:dyDescent="0.25">
      <c r="A648" s="4"/>
      <c r="B648" s="8"/>
      <c r="F648" s="3"/>
      <c r="L648" s="3"/>
    </row>
    <row r="649" spans="1:12" ht="12.5" x14ac:dyDescent="0.25">
      <c r="A649" s="4"/>
      <c r="B649" s="8"/>
      <c r="F649" s="3"/>
      <c r="L649" s="3"/>
    </row>
    <row r="650" spans="1:12" ht="12.5" x14ac:dyDescent="0.25">
      <c r="A650" s="4"/>
      <c r="B650" s="8"/>
      <c r="F650" s="3"/>
      <c r="L650" s="3"/>
    </row>
    <row r="651" spans="1:12" ht="12.5" x14ac:dyDescent="0.25">
      <c r="A651" s="4"/>
      <c r="B651" s="8"/>
      <c r="F651" s="3"/>
      <c r="L651" s="3"/>
    </row>
    <row r="652" spans="1:12" ht="12.5" x14ac:dyDescent="0.25">
      <c r="A652" s="4"/>
      <c r="B652" s="8"/>
      <c r="F652" s="3"/>
      <c r="L652" s="3"/>
    </row>
    <row r="653" spans="1:12" ht="12.5" x14ac:dyDescent="0.25">
      <c r="A653" s="4"/>
      <c r="B653" s="8"/>
      <c r="F653" s="3"/>
      <c r="L653" s="3"/>
    </row>
    <row r="654" spans="1:12" ht="12.5" x14ac:dyDescent="0.25">
      <c r="A654" s="4"/>
      <c r="B654" s="8"/>
      <c r="F654" s="3"/>
      <c r="L654" s="3"/>
    </row>
    <row r="655" spans="1:12" ht="12.5" x14ac:dyDescent="0.25">
      <c r="A655" s="4"/>
      <c r="B655" s="8"/>
      <c r="F655" s="3"/>
      <c r="L655" s="3"/>
    </row>
    <row r="656" spans="1:12" ht="12.5" x14ac:dyDescent="0.25">
      <c r="A656" s="4"/>
      <c r="B656" s="8"/>
      <c r="F656" s="3"/>
      <c r="L656" s="3"/>
    </row>
    <row r="657" spans="1:12" ht="12.5" x14ac:dyDescent="0.25">
      <c r="A657" s="4"/>
      <c r="B657" s="8"/>
      <c r="F657" s="3"/>
      <c r="L657" s="3"/>
    </row>
    <row r="658" spans="1:12" ht="12.5" x14ac:dyDescent="0.25">
      <c r="A658" s="4"/>
      <c r="B658" s="8"/>
      <c r="F658" s="3"/>
      <c r="L658" s="3"/>
    </row>
    <row r="659" spans="1:12" ht="12.5" x14ac:dyDescent="0.25">
      <c r="A659" s="4"/>
      <c r="B659" s="8"/>
      <c r="F659" s="3"/>
      <c r="L659" s="3"/>
    </row>
    <row r="660" spans="1:12" ht="12.5" x14ac:dyDescent="0.25">
      <c r="A660" s="4"/>
      <c r="B660" s="8"/>
      <c r="F660" s="3"/>
      <c r="L660" s="3"/>
    </row>
    <row r="661" spans="1:12" ht="12.5" x14ac:dyDescent="0.25">
      <c r="A661" s="4"/>
      <c r="B661" s="8"/>
      <c r="F661" s="3"/>
      <c r="L661" s="3"/>
    </row>
    <row r="662" spans="1:12" ht="12.5" x14ac:dyDescent="0.25">
      <c r="A662" s="4"/>
      <c r="B662" s="8"/>
      <c r="F662" s="3"/>
      <c r="L662" s="3"/>
    </row>
    <row r="663" spans="1:12" ht="12.5" x14ac:dyDescent="0.25">
      <c r="A663" s="4"/>
      <c r="B663" s="8"/>
      <c r="F663" s="3"/>
      <c r="L663" s="3"/>
    </row>
    <row r="664" spans="1:12" ht="12.5" x14ac:dyDescent="0.25">
      <c r="A664" s="4"/>
      <c r="B664" s="8"/>
      <c r="F664" s="3"/>
      <c r="L664" s="3"/>
    </row>
    <row r="665" spans="1:12" ht="12.5" x14ac:dyDescent="0.25">
      <c r="A665" s="4"/>
      <c r="B665" s="8"/>
      <c r="F665" s="3"/>
      <c r="L665" s="3"/>
    </row>
    <row r="666" spans="1:12" ht="12.5" x14ac:dyDescent="0.25">
      <c r="A666" s="4"/>
      <c r="B666" s="8"/>
      <c r="F666" s="3"/>
      <c r="L666" s="3"/>
    </row>
    <row r="667" spans="1:12" ht="12.5" x14ac:dyDescent="0.25">
      <c r="A667" s="4"/>
      <c r="B667" s="8"/>
      <c r="F667" s="3"/>
      <c r="L667" s="3"/>
    </row>
    <row r="668" spans="1:12" ht="12.5" x14ac:dyDescent="0.25">
      <c r="A668" s="4"/>
      <c r="B668" s="8"/>
      <c r="F668" s="3"/>
      <c r="L668" s="3"/>
    </row>
    <row r="669" spans="1:12" ht="12.5" x14ac:dyDescent="0.25">
      <c r="A669" s="4"/>
      <c r="B669" s="8"/>
      <c r="F669" s="3"/>
      <c r="L669" s="3"/>
    </row>
    <row r="670" spans="1:12" ht="12.5" x14ac:dyDescent="0.25">
      <c r="A670" s="4"/>
      <c r="B670" s="8"/>
      <c r="F670" s="3"/>
      <c r="L670" s="3"/>
    </row>
    <row r="671" spans="1:12" ht="12.5" x14ac:dyDescent="0.25">
      <c r="A671" s="4"/>
      <c r="B671" s="8"/>
      <c r="F671" s="3"/>
      <c r="L671" s="3"/>
    </row>
    <row r="672" spans="1:12" ht="12.5" x14ac:dyDescent="0.25">
      <c r="A672" s="4"/>
      <c r="B672" s="8"/>
      <c r="F672" s="3"/>
      <c r="L672" s="3"/>
    </row>
    <row r="673" spans="1:12" ht="12.5" x14ac:dyDescent="0.25">
      <c r="A673" s="4"/>
      <c r="B673" s="8"/>
      <c r="F673" s="3"/>
      <c r="L673" s="3"/>
    </row>
    <row r="674" spans="1:12" ht="12.5" x14ac:dyDescent="0.25">
      <c r="A674" s="4"/>
      <c r="B674" s="8"/>
      <c r="F674" s="3"/>
      <c r="L674" s="3"/>
    </row>
    <row r="675" spans="1:12" ht="12.5" x14ac:dyDescent="0.25">
      <c r="A675" s="4"/>
      <c r="B675" s="8"/>
      <c r="F675" s="3"/>
      <c r="L675" s="3"/>
    </row>
    <row r="676" spans="1:12" ht="12.5" x14ac:dyDescent="0.25">
      <c r="A676" s="4"/>
      <c r="B676" s="8"/>
      <c r="F676" s="3"/>
      <c r="L676" s="3"/>
    </row>
    <row r="677" spans="1:12" ht="12.5" x14ac:dyDescent="0.25">
      <c r="A677" s="4"/>
      <c r="B677" s="8"/>
      <c r="F677" s="3"/>
      <c r="L677" s="3"/>
    </row>
    <row r="678" spans="1:12" ht="12.5" x14ac:dyDescent="0.25">
      <c r="A678" s="4"/>
      <c r="B678" s="8"/>
      <c r="F678" s="3"/>
      <c r="L678" s="3"/>
    </row>
    <row r="679" spans="1:12" ht="12.5" x14ac:dyDescent="0.25">
      <c r="A679" s="4"/>
      <c r="B679" s="8"/>
      <c r="F679" s="3"/>
      <c r="L679" s="3"/>
    </row>
    <row r="680" spans="1:12" ht="12.5" x14ac:dyDescent="0.25">
      <c r="A680" s="4"/>
      <c r="B680" s="8"/>
      <c r="F680" s="3"/>
      <c r="L680" s="3"/>
    </row>
    <row r="681" spans="1:12" ht="12.5" x14ac:dyDescent="0.25">
      <c r="A681" s="4"/>
      <c r="B681" s="8"/>
      <c r="F681" s="3"/>
      <c r="L681" s="3"/>
    </row>
    <row r="682" spans="1:12" ht="12.5" x14ac:dyDescent="0.25">
      <c r="A682" s="4"/>
      <c r="B682" s="8"/>
      <c r="F682" s="3"/>
      <c r="L682" s="3"/>
    </row>
    <row r="683" spans="1:12" ht="12.5" x14ac:dyDescent="0.25">
      <c r="A683" s="4"/>
      <c r="B683" s="8"/>
      <c r="F683" s="3"/>
      <c r="L683" s="3"/>
    </row>
    <row r="684" spans="1:12" ht="12.5" x14ac:dyDescent="0.25">
      <c r="A684" s="4"/>
      <c r="B684" s="8"/>
      <c r="F684" s="3"/>
      <c r="L684" s="3"/>
    </row>
    <row r="685" spans="1:12" ht="12.5" x14ac:dyDescent="0.25">
      <c r="A685" s="4"/>
      <c r="B685" s="8"/>
      <c r="F685" s="3"/>
      <c r="L685" s="3"/>
    </row>
    <row r="686" spans="1:12" ht="12.5" x14ac:dyDescent="0.25">
      <c r="A686" s="4"/>
      <c r="B686" s="8"/>
      <c r="F686" s="3"/>
      <c r="L686" s="3"/>
    </row>
    <row r="687" spans="1:12" ht="12.5" x14ac:dyDescent="0.25">
      <c r="A687" s="4"/>
      <c r="B687" s="8"/>
      <c r="F687" s="3"/>
      <c r="L687" s="3"/>
    </row>
    <row r="688" spans="1:12" ht="12.5" x14ac:dyDescent="0.25">
      <c r="A688" s="4"/>
      <c r="B688" s="8"/>
      <c r="F688" s="3"/>
      <c r="L688" s="3"/>
    </row>
    <row r="689" spans="1:12" ht="12.5" x14ac:dyDescent="0.25">
      <c r="A689" s="4"/>
      <c r="B689" s="8"/>
      <c r="F689" s="3"/>
      <c r="L689" s="3"/>
    </row>
    <row r="690" spans="1:12" ht="12.5" x14ac:dyDescent="0.25">
      <c r="A690" s="4"/>
      <c r="B690" s="8"/>
      <c r="F690" s="3"/>
      <c r="L690" s="3"/>
    </row>
    <row r="691" spans="1:12" ht="12.5" x14ac:dyDescent="0.25">
      <c r="A691" s="4"/>
      <c r="B691" s="8"/>
      <c r="F691" s="3"/>
      <c r="L691" s="3"/>
    </row>
    <row r="692" spans="1:12" ht="12.5" x14ac:dyDescent="0.25">
      <c r="A692" s="4"/>
      <c r="B692" s="8"/>
      <c r="F692" s="3"/>
      <c r="L692" s="3"/>
    </row>
    <row r="693" spans="1:12" ht="12.5" x14ac:dyDescent="0.25">
      <c r="A693" s="4"/>
      <c r="B693" s="8"/>
      <c r="F693" s="3"/>
      <c r="L693" s="3"/>
    </row>
    <row r="694" spans="1:12" ht="12.5" x14ac:dyDescent="0.25">
      <c r="A694" s="4"/>
      <c r="B694" s="8"/>
      <c r="F694" s="3"/>
      <c r="L694" s="3"/>
    </row>
    <row r="695" spans="1:12" ht="12.5" x14ac:dyDescent="0.25">
      <c r="A695" s="4"/>
      <c r="B695" s="8"/>
      <c r="F695" s="3"/>
      <c r="L695" s="3"/>
    </row>
    <row r="696" spans="1:12" ht="12.5" x14ac:dyDescent="0.25">
      <c r="A696" s="4"/>
      <c r="B696" s="8"/>
      <c r="F696" s="3"/>
      <c r="L696" s="3"/>
    </row>
    <row r="697" spans="1:12" ht="12.5" x14ac:dyDescent="0.25">
      <c r="A697" s="4"/>
      <c r="B697" s="8"/>
      <c r="F697" s="3"/>
      <c r="L697" s="3"/>
    </row>
    <row r="698" spans="1:12" ht="12.5" x14ac:dyDescent="0.25">
      <c r="A698" s="4"/>
      <c r="B698" s="8"/>
      <c r="F698" s="3"/>
      <c r="L698" s="3"/>
    </row>
    <row r="699" spans="1:12" ht="12.5" x14ac:dyDescent="0.25">
      <c r="A699" s="4"/>
      <c r="B699" s="8"/>
      <c r="F699" s="3"/>
      <c r="L699" s="3"/>
    </row>
    <row r="700" spans="1:12" ht="12.5" x14ac:dyDescent="0.25">
      <c r="A700" s="4"/>
      <c r="B700" s="8"/>
      <c r="F700" s="3"/>
      <c r="L700" s="3"/>
    </row>
    <row r="701" spans="1:12" ht="12.5" x14ac:dyDescent="0.25">
      <c r="A701" s="4"/>
      <c r="B701" s="8"/>
      <c r="F701" s="3"/>
      <c r="L701" s="3"/>
    </row>
    <row r="702" spans="1:12" ht="12.5" x14ac:dyDescent="0.25">
      <c r="A702" s="4"/>
      <c r="B702" s="8"/>
      <c r="F702" s="3"/>
      <c r="L702" s="3"/>
    </row>
    <row r="703" spans="1:12" ht="12.5" x14ac:dyDescent="0.25">
      <c r="A703" s="4"/>
      <c r="B703" s="8"/>
      <c r="F703" s="3"/>
      <c r="L703" s="3"/>
    </row>
    <row r="704" spans="1:12" ht="12.5" x14ac:dyDescent="0.25">
      <c r="A704" s="4"/>
      <c r="B704" s="8"/>
      <c r="F704" s="3"/>
      <c r="L704" s="3"/>
    </row>
    <row r="705" spans="1:12" ht="12.5" x14ac:dyDescent="0.25">
      <c r="A705" s="4"/>
      <c r="B705" s="8"/>
      <c r="F705" s="3"/>
      <c r="L705" s="3"/>
    </row>
    <row r="706" spans="1:12" ht="12.5" x14ac:dyDescent="0.25">
      <c r="A706" s="4"/>
      <c r="B706" s="8"/>
      <c r="F706" s="3"/>
      <c r="L706" s="3"/>
    </row>
    <row r="707" spans="1:12" ht="12.5" x14ac:dyDescent="0.25">
      <c r="A707" s="4"/>
      <c r="B707" s="8"/>
      <c r="F707" s="3"/>
      <c r="L707" s="3"/>
    </row>
    <row r="708" spans="1:12" ht="12.5" x14ac:dyDescent="0.25">
      <c r="A708" s="4"/>
      <c r="B708" s="8"/>
      <c r="F708" s="3"/>
      <c r="L708" s="3"/>
    </row>
    <row r="709" spans="1:12" ht="12.5" x14ac:dyDescent="0.25">
      <c r="A709" s="4"/>
      <c r="B709" s="8"/>
      <c r="F709" s="3"/>
      <c r="L709" s="3"/>
    </row>
    <row r="710" spans="1:12" ht="12.5" x14ac:dyDescent="0.25">
      <c r="A710" s="4"/>
      <c r="B710" s="8"/>
      <c r="F710" s="3"/>
      <c r="L710" s="3"/>
    </row>
    <row r="711" spans="1:12" ht="12.5" x14ac:dyDescent="0.25">
      <c r="A711" s="4"/>
      <c r="B711" s="8"/>
      <c r="F711" s="3"/>
      <c r="L711" s="3"/>
    </row>
    <row r="712" spans="1:12" ht="12.5" x14ac:dyDescent="0.25">
      <c r="A712" s="4"/>
      <c r="B712" s="8"/>
      <c r="F712" s="3"/>
      <c r="L712" s="3"/>
    </row>
    <row r="713" spans="1:12" ht="12.5" x14ac:dyDescent="0.25">
      <c r="A713" s="4"/>
      <c r="B713" s="8"/>
      <c r="F713" s="3"/>
      <c r="L713" s="3"/>
    </row>
    <row r="714" spans="1:12" ht="12.5" x14ac:dyDescent="0.25">
      <c r="A714" s="4"/>
      <c r="B714" s="8"/>
      <c r="F714" s="3"/>
      <c r="L714" s="3"/>
    </row>
    <row r="715" spans="1:12" ht="12.5" x14ac:dyDescent="0.25">
      <c r="A715" s="4"/>
      <c r="B715" s="8"/>
      <c r="F715" s="3"/>
      <c r="L715" s="3"/>
    </row>
    <row r="716" spans="1:12" ht="12.5" x14ac:dyDescent="0.25">
      <c r="A716" s="4"/>
      <c r="B716" s="8"/>
      <c r="F716" s="3"/>
      <c r="L716" s="3"/>
    </row>
    <row r="717" spans="1:12" ht="12.5" x14ac:dyDescent="0.25">
      <c r="A717" s="4"/>
      <c r="B717" s="8"/>
      <c r="F717" s="3"/>
      <c r="L717" s="3"/>
    </row>
    <row r="718" spans="1:12" ht="12.5" x14ac:dyDescent="0.25">
      <c r="A718" s="4"/>
      <c r="B718" s="8"/>
      <c r="F718" s="3"/>
      <c r="L718" s="3"/>
    </row>
    <row r="719" spans="1:12" ht="12.5" x14ac:dyDescent="0.25">
      <c r="A719" s="4"/>
      <c r="B719" s="8"/>
      <c r="F719" s="3"/>
      <c r="L719" s="3"/>
    </row>
    <row r="720" spans="1:12" ht="12.5" x14ac:dyDescent="0.25">
      <c r="A720" s="4"/>
      <c r="B720" s="8"/>
      <c r="F720" s="3"/>
      <c r="L720" s="3"/>
    </row>
    <row r="721" spans="1:12" ht="12.5" x14ac:dyDescent="0.25">
      <c r="A721" s="4"/>
      <c r="B721" s="8"/>
      <c r="F721" s="3"/>
      <c r="L721" s="3"/>
    </row>
    <row r="722" spans="1:12" ht="12.5" x14ac:dyDescent="0.25">
      <c r="A722" s="4"/>
      <c r="B722" s="8"/>
      <c r="F722" s="3"/>
      <c r="L722" s="3"/>
    </row>
    <row r="723" spans="1:12" ht="12.5" x14ac:dyDescent="0.25">
      <c r="A723" s="4"/>
      <c r="B723" s="8"/>
      <c r="F723" s="3"/>
      <c r="L723" s="3"/>
    </row>
    <row r="724" spans="1:12" ht="12.5" x14ac:dyDescent="0.25">
      <c r="A724" s="4"/>
      <c r="B724" s="8"/>
      <c r="F724" s="3"/>
      <c r="L724" s="3"/>
    </row>
    <row r="725" spans="1:12" ht="12.5" x14ac:dyDescent="0.25">
      <c r="A725" s="4"/>
      <c r="B725" s="8"/>
      <c r="F725" s="3"/>
      <c r="L725" s="3"/>
    </row>
    <row r="726" spans="1:12" ht="12.5" x14ac:dyDescent="0.25">
      <c r="A726" s="4"/>
      <c r="B726" s="8"/>
      <c r="F726" s="3"/>
      <c r="L726" s="3"/>
    </row>
    <row r="727" spans="1:12" ht="12.5" x14ac:dyDescent="0.25">
      <c r="A727" s="4"/>
      <c r="B727" s="8"/>
      <c r="F727" s="3"/>
      <c r="L727" s="3"/>
    </row>
    <row r="728" spans="1:12" ht="12.5" x14ac:dyDescent="0.25">
      <c r="A728" s="4"/>
      <c r="B728" s="8"/>
      <c r="F728" s="3"/>
      <c r="L728" s="3"/>
    </row>
    <row r="729" spans="1:12" ht="12.5" x14ac:dyDescent="0.25">
      <c r="A729" s="4"/>
      <c r="B729" s="8"/>
      <c r="F729" s="3"/>
      <c r="L729" s="3"/>
    </row>
    <row r="730" spans="1:12" ht="12.5" x14ac:dyDescent="0.25">
      <c r="A730" s="4"/>
      <c r="B730" s="8"/>
      <c r="F730" s="3"/>
      <c r="L730" s="3"/>
    </row>
    <row r="731" spans="1:12" ht="12.5" x14ac:dyDescent="0.25">
      <c r="A731" s="4"/>
      <c r="B731" s="8"/>
      <c r="F731" s="3"/>
      <c r="L731" s="3"/>
    </row>
    <row r="732" spans="1:12" ht="12.5" x14ac:dyDescent="0.25">
      <c r="A732" s="4"/>
      <c r="B732" s="8"/>
      <c r="F732" s="3"/>
      <c r="L732" s="3"/>
    </row>
    <row r="733" spans="1:12" ht="12.5" x14ac:dyDescent="0.25">
      <c r="A733" s="4"/>
      <c r="B733" s="8"/>
      <c r="F733" s="3"/>
      <c r="L733" s="3"/>
    </row>
    <row r="734" spans="1:12" ht="12.5" x14ac:dyDescent="0.25">
      <c r="A734" s="4"/>
      <c r="B734" s="8"/>
      <c r="F734" s="3"/>
      <c r="L734" s="3"/>
    </row>
    <row r="735" spans="1:12" ht="12.5" x14ac:dyDescent="0.25">
      <c r="A735" s="4"/>
      <c r="B735" s="8"/>
      <c r="F735" s="3"/>
      <c r="L735" s="3"/>
    </row>
    <row r="736" spans="1:12" ht="12.5" x14ac:dyDescent="0.25">
      <c r="A736" s="4"/>
      <c r="B736" s="8"/>
      <c r="F736" s="3"/>
      <c r="L736" s="3"/>
    </row>
    <row r="737" spans="1:12" ht="12.5" x14ac:dyDescent="0.25">
      <c r="A737" s="4"/>
      <c r="B737" s="8"/>
      <c r="F737" s="3"/>
      <c r="L737" s="3"/>
    </row>
    <row r="738" spans="1:12" ht="12.5" x14ac:dyDescent="0.25">
      <c r="A738" s="4"/>
      <c r="B738" s="8"/>
      <c r="F738" s="3"/>
      <c r="L738" s="3"/>
    </row>
    <row r="739" spans="1:12" ht="12.5" x14ac:dyDescent="0.25">
      <c r="A739" s="4"/>
      <c r="B739" s="8"/>
      <c r="F739" s="3"/>
      <c r="L739" s="3"/>
    </row>
    <row r="740" spans="1:12" ht="12.5" x14ac:dyDescent="0.25">
      <c r="A740" s="4"/>
      <c r="B740" s="8"/>
      <c r="F740" s="3"/>
      <c r="L740" s="3"/>
    </row>
    <row r="741" spans="1:12" ht="12.5" x14ac:dyDescent="0.25">
      <c r="A741" s="4"/>
      <c r="B741" s="8"/>
      <c r="F741" s="3"/>
      <c r="L741" s="3"/>
    </row>
    <row r="742" spans="1:12" ht="12.5" x14ac:dyDescent="0.25">
      <c r="A742" s="4"/>
      <c r="B742" s="8"/>
      <c r="F742" s="3"/>
      <c r="L742" s="3"/>
    </row>
    <row r="743" spans="1:12" ht="12.5" x14ac:dyDescent="0.25">
      <c r="A743" s="4"/>
      <c r="B743" s="8"/>
      <c r="F743" s="3"/>
      <c r="L743" s="3"/>
    </row>
    <row r="744" spans="1:12" ht="12.5" x14ac:dyDescent="0.25">
      <c r="A744" s="4"/>
      <c r="B744" s="8"/>
      <c r="F744" s="3"/>
      <c r="L744" s="3"/>
    </row>
    <row r="745" spans="1:12" ht="12.5" x14ac:dyDescent="0.25">
      <c r="A745" s="4"/>
      <c r="B745" s="8"/>
      <c r="F745" s="3"/>
      <c r="L745" s="3"/>
    </row>
    <row r="746" spans="1:12" ht="12.5" x14ac:dyDescent="0.25">
      <c r="A746" s="4"/>
      <c r="B746" s="8"/>
      <c r="F746" s="3"/>
      <c r="L746" s="3"/>
    </row>
    <row r="747" spans="1:12" ht="12.5" x14ac:dyDescent="0.25">
      <c r="A747" s="4"/>
      <c r="B747" s="8"/>
      <c r="F747" s="3"/>
      <c r="L747" s="3"/>
    </row>
    <row r="748" spans="1:12" ht="12.5" x14ac:dyDescent="0.25">
      <c r="A748" s="4"/>
      <c r="B748" s="8"/>
      <c r="F748" s="3"/>
      <c r="L748" s="3"/>
    </row>
    <row r="749" spans="1:12" ht="12.5" x14ac:dyDescent="0.25">
      <c r="A749" s="4"/>
      <c r="B749" s="8"/>
      <c r="F749" s="3"/>
      <c r="L749" s="3"/>
    </row>
    <row r="750" spans="1:12" ht="12.5" x14ac:dyDescent="0.25">
      <c r="A750" s="4"/>
      <c r="B750" s="8"/>
      <c r="F750" s="3"/>
      <c r="L750" s="3"/>
    </row>
    <row r="751" spans="1:12" ht="12.5" x14ac:dyDescent="0.25">
      <c r="A751" s="4"/>
      <c r="B751" s="8"/>
      <c r="F751" s="3"/>
      <c r="L751" s="3"/>
    </row>
    <row r="752" spans="1:12" ht="12.5" x14ac:dyDescent="0.25">
      <c r="A752" s="4"/>
      <c r="B752" s="8"/>
      <c r="F752" s="3"/>
      <c r="L752" s="3"/>
    </row>
    <row r="753" spans="1:12" ht="12.5" x14ac:dyDescent="0.25">
      <c r="A753" s="4"/>
      <c r="B753" s="8"/>
      <c r="F753" s="3"/>
      <c r="L753" s="3"/>
    </row>
    <row r="754" spans="1:12" ht="12.5" x14ac:dyDescent="0.25">
      <c r="A754" s="4"/>
      <c r="B754" s="8"/>
      <c r="F754" s="3"/>
      <c r="L754" s="3"/>
    </row>
    <row r="755" spans="1:12" ht="12.5" x14ac:dyDescent="0.25">
      <c r="A755" s="4"/>
      <c r="B755" s="8"/>
      <c r="F755" s="3"/>
      <c r="L755" s="3"/>
    </row>
    <row r="756" spans="1:12" ht="12.5" x14ac:dyDescent="0.25">
      <c r="A756" s="4"/>
      <c r="B756" s="8"/>
      <c r="F756" s="3"/>
      <c r="L756" s="3"/>
    </row>
    <row r="757" spans="1:12" ht="12.5" x14ac:dyDescent="0.25">
      <c r="A757" s="4"/>
      <c r="B757" s="8"/>
      <c r="F757" s="3"/>
      <c r="L757" s="3"/>
    </row>
    <row r="758" spans="1:12" ht="12.5" x14ac:dyDescent="0.25">
      <c r="A758" s="4"/>
      <c r="B758" s="8"/>
      <c r="F758" s="3"/>
      <c r="L758" s="3"/>
    </row>
    <row r="759" spans="1:12" ht="12.5" x14ac:dyDescent="0.25">
      <c r="A759" s="4"/>
      <c r="B759" s="8"/>
      <c r="F759" s="3"/>
      <c r="L759" s="3"/>
    </row>
    <row r="760" spans="1:12" ht="12.5" x14ac:dyDescent="0.25">
      <c r="A760" s="4"/>
      <c r="B760" s="8"/>
      <c r="F760" s="3"/>
      <c r="L760" s="3"/>
    </row>
    <row r="761" spans="1:12" ht="12.5" x14ac:dyDescent="0.25">
      <c r="A761" s="4"/>
      <c r="B761" s="8"/>
      <c r="F761" s="3"/>
      <c r="L761" s="3"/>
    </row>
    <row r="762" spans="1:12" ht="12.5" x14ac:dyDescent="0.25">
      <c r="A762" s="4"/>
      <c r="B762" s="8"/>
      <c r="F762" s="3"/>
      <c r="L762" s="3"/>
    </row>
    <row r="763" spans="1:12" ht="12.5" x14ac:dyDescent="0.25">
      <c r="A763" s="4"/>
      <c r="B763" s="8"/>
      <c r="F763" s="3"/>
      <c r="L763" s="3"/>
    </row>
    <row r="764" spans="1:12" ht="12.5" x14ac:dyDescent="0.25">
      <c r="A764" s="4"/>
      <c r="B764" s="8"/>
      <c r="F764" s="3"/>
      <c r="L764" s="3"/>
    </row>
    <row r="765" spans="1:12" ht="12.5" x14ac:dyDescent="0.25">
      <c r="A765" s="4"/>
      <c r="B765" s="8"/>
      <c r="F765" s="3"/>
      <c r="L765" s="3"/>
    </row>
    <row r="766" spans="1:12" ht="12.5" x14ac:dyDescent="0.25">
      <c r="A766" s="4"/>
      <c r="B766" s="8"/>
      <c r="F766" s="3"/>
      <c r="L766" s="3"/>
    </row>
    <row r="767" spans="1:12" ht="12.5" x14ac:dyDescent="0.25">
      <c r="A767" s="4"/>
      <c r="B767" s="8"/>
      <c r="F767" s="3"/>
      <c r="L767" s="3"/>
    </row>
    <row r="768" spans="1:12" ht="12.5" x14ac:dyDescent="0.25">
      <c r="A768" s="4"/>
      <c r="B768" s="8"/>
      <c r="F768" s="3"/>
      <c r="L768" s="3"/>
    </row>
    <row r="769" spans="1:12" ht="12.5" x14ac:dyDescent="0.25">
      <c r="A769" s="4"/>
      <c r="B769" s="8"/>
      <c r="F769" s="3"/>
      <c r="L769" s="3"/>
    </row>
    <row r="770" spans="1:12" ht="12.5" x14ac:dyDescent="0.25">
      <c r="A770" s="4"/>
      <c r="B770" s="8"/>
      <c r="F770" s="3"/>
      <c r="L770" s="3"/>
    </row>
    <row r="771" spans="1:12" ht="12.5" x14ac:dyDescent="0.25">
      <c r="A771" s="4"/>
      <c r="B771" s="8"/>
      <c r="F771" s="3"/>
      <c r="L771" s="3"/>
    </row>
    <row r="772" spans="1:12" ht="12.5" x14ac:dyDescent="0.25">
      <c r="A772" s="4"/>
      <c r="B772" s="8"/>
      <c r="F772" s="3"/>
      <c r="L772" s="3"/>
    </row>
    <row r="773" spans="1:12" ht="12.5" x14ac:dyDescent="0.25">
      <c r="A773" s="4"/>
      <c r="B773" s="8"/>
      <c r="F773" s="3"/>
      <c r="L773" s="3"/>
    </row>
    <row r="774" spans="1:12" ht="12.5" x14ac:dyDescent="0.25">
      <c r="A774" s="4"/>
      <c r="B774" s="8"/>
      <c r="F774" s="3"/>
      <c r="L774" s="3"/>
    </row>
    <row r="775" spans="1:12" ht="12.5" x14ac:dyDescent="0.25">
      <c r="A775" s="4"/>
      <c r="B775" s="8"/>
      <c r="F775" s="3"/>
      <c r="L775" s="3"/>
    </row>
    <row r="776" spans="1:12" ht="12.5" x14ac:dyDescent="0.25">
      <c r="A776" s="4"/>
      <c r="B776" s="8"/>
      <c r="F776" s="3"/>
      <c r="L776" s="3"/>
    </row>
    <row r="777" spans="1:12" ht="12.5" x14ac:dyDescent="0.25">
      <c r="A777" s="4"/>
      <c r="B777" s="8"/>
      <c r="F777" s="3"/>
      <c r="L777" s="3"/>
    </row>
    <row r="778" spans="1:12" ht="12.5" x14ac:dyDescent="0.25">
      <c r="A778" s="4"/>
      <c r="B778" s="8"/>
      <c r="F778" s="3"/>
      <c r="L778" s="3"/>
    </row>
    <row r="779" spans="1:12" ht="12.5" x14ac:dyDescent="0.25">
      <c r="A779" s="4"/>
      <c r="B779" s="8"/>
      <c r="F779" s="3"/>
      <c r="L779" s="3"/>
    </row>
    <row r="780" spans="1:12" ht="12.5" x14ac:dyDescent="0.25">
      <c r="A780" s="4"/>
      <c r="B780" s="8"/>
      <c r="F780" s="3"/>
      <c r="L780" s="3"/>
    </row>
    <row r="781" spans="1:12" ht="12.5" x14ac:dyDescent="0.25">
      <c r="A781" s="4"/>
      <c r="B781" s="8"/>
      <c r="F781" s="3"/>
      <c r="L781" s="3"/>
    </row>
    <row r="782" spans="1:12" ht="12.5" x14ac:dyDescent="0.25">
      <c r="A782" s="4"/>
      <c r="B782" s="8"/>
      <c r="F782" s="3"/>
      <c r="L782" s="3"/>
    </row>
    <row r="783" spans="1:12" ht="12.5" x14ac:dyDescent="0.25">
      <c r="A783" s="4"/>
      <c r="B783" s="8"/>
      <c r="F783" s="3"/>
      <c r="L783" s="3"/>
    </row>
    <row r="784" spans="1:12" ht="12.5" x14ac:dyDescent="0.25">
      <c r="A784" s="4"/>
      <c r="B784" s="8"/>
      <c r="F784" s="3"/>
      <c r="L784" s="3"/>
    </row>
    <row r="785" spans="1:12" ht="12.5" x14ac:dyDescent="0.25">
      <c r="A785" s="4"/>
      <c r="B785" s="8"/>
      <c r="F785" s="3"/>
      <c r="L785" s="3"/>
    </row>
    <row r="786" spans="1:12" ht="12.5" x14ac:dyDescent="0.25">
      <c r="A786" s="4"/>
      <c r="B786" s="8"/>
      <c r="F786" s="3"/>
      <c r="L786" s="3"/>
    </row>
    <row r="787" spans="1:12" ht="12.5" x14ac:dyDescent="0.25">
      <c r="A787" s="4"/>
      <c r="B787" s="8"/>
      <c r="F787" s="3"/>
      <c r="L787" s="3"/>
    </row>
    <row r="788" spans="1:12" ht="12.5" x14ac:dyDescent="0.25">
      <c r="A788" s="4"/>
      <c r="B788" s="8"/>
      <c r="F788" s="3"/>
      <c r="L788" s="3"/>
    </row>
    <row r="789" spans="1:12" ht="12.5" x14ac:dyDescent="0.25">
      <c r="A789" s="4"/>
      <c r="B789" s="8"/>
      <c r="F789" s="3"/>
      <c r="L789" s="3"/>
    </row>
    <row r="790" spans="1:12" ht="12.5" x14ac:dyDescent="0.25">
      <c r="A790" s="4"/>
      <c r="B790" s="8"/>
      <c r="F790" s="3"/>
      <c r="L790" s="3"/>
    </row>
    <row r="791" spans="1:12" ht="12.5" x14ac:dyDescent="0.25">
      <c r="A791" s="4"/>
      <c r="B791" s="8"/>
      <c r="F791" s="3"/>
      <c r="L791" s="3"/>
    </row>
    <row r="792" spans="1:12" ht="12.5" x14ac:dyDescent="0.25">
      <c r="A792" s="4"/>
      <c r="B792" s="8"/>
      <c r="F792" s="3"/>
      <c r="L792" s="3"/>
    </row>
    <row r="793" spans="1:12" ht="12.5" x14ac:dyDescent="0.25">
      <c r="A793" s="4"/>
      <c r="B793" s="8"/>
      <c r="F793" s="3"/>
      <c r="L793" s="3"/>
    </row>
    <row r="794" spans="1:12" ht="12.5" x14ac:dyDescent="0.25">
      <c r="A794" s="4"/>
      <c r="B794" s="8"/>
      <c r="F794" s="3"/>
      <c r="L794" s="3"/>
    </row>
    <row r="795" spans="1:12" ht="12.5" x14ac:dyDescent="0.25">
      <c r="A795" s="4"/>
      <c r="B795" s="8"/>
      <c r="F795" s="3"/>
      <c r="L795" s="3"/>
    </row>
    <row r="796" spans="1:12" ht="12.5" x14ac:dyDescent="0.25">
      <c r="A796" s="4"/>
      <c r="B796" s="8"/>
      <c r="F796" s="3"/>
      <c r="L796" s="3"/>
    </row>
    <row r="797" spans="1:12" ht="12.5" x14ac:dyDescent="0.25">
      <c r="A797" s="4"/>
      <c r="B797" s="8"/>
      <c r="F797" s="3"/>
      <c r="L797" s="3"/>
    </row>
    <row r="798" spans="1:12" ht="12.5" x14ac:dyDescent="0.25">
      <c r="A798" s="4"/>
      <c r="B798" s="8"/>
      <c r="F798" s="3"/>
      <c r="L798" s="3"/>
    </row>
    <row r="799" spans="1:12" ht="12.5" x14ac:dyDescent="0.25">
      <c r="A799" s="4"/>
      <c r="B799" s="8"/>
      <c r="F799" s="3"/>
      <c r="L799" s="3"/>
    </row>
    <row r="800" spans="1:12" ht="12.5" x14ac:dyDescent="0.25">
      <c r="A800" s="4"/>
      <c r="B800" s="8"/>
      <c r="F800" s="3"/>
      <c r="L800" s="3"/>
    </row>
    <row r="801" spans="1:12" ht="12.5" x14ac:dyDescent="0.25">
      <c r="A801" s="4"/>
      <c r="B801" s="8"/>
      <c r="F801" s="3"/>
      <c r="L801" s="3"/>
    </row>
    <row r="802" spans="1:12" ht="12.5" x14ac:dyDescent="0.25">
      <c r="A802" s="4"/>
      <c r="B802" s="8"/>
      <c r="F802" s="3"/>
      <c r="L802" s="3"/>
    </row>
    <row r="803" spans="1:12" ht="12.5" x14ac:dyDescent="0.25">
      <c r="A803" s="4"/>
      <c r="B803" s="8"/>
      <c r="F803" s="3"/>
      <c r="L803" s="3"/>
    </row>
    <row r="804" spans="1:12" ht="12.5" x14ac:dyDescent="0.25">
      <c r="A804" s="4"/>
      <c r="B804" s="8"/>
      <c r="F804" s="3"/>
      <c r="L804" s="3"/>
    </row>
    <row r="805" spans="1:12" ht="12.5" x14ac:dyDescent="0.25">
      <c r="A805" s="4"/>
      <c r="B805" s="8"/>
      <c r="F805" s="3"/>
      <c r="L805" s="3"/>
    </row>
    <row r="806" spans="1:12" ht="12.5" x14ac:dyDescent="0.25">
      <c r="A806" s="4"/>
      <c r="B806" s="8"/>
      <c r="F806" s="3"/>
      <c r="L806" s="3"/>
    </row>
    <row r="807" spans="1:12" ht="12.5" x14ac:dyDescent="0.25">
      <c r="A807" s="4"/>
      <c r="B807" s="8"/>
      <c r="F807" s="3"/>
      <c r="L807" s="3"/>
    </row>
    <row r="808" spans="1:12" ht="12.5" x14ac:dyDescent="0.25">
      <c r="A808" s="4"/>
      <c r="B808" s="8"/>
      <c r="F808" s="3"/>
      <c r="L808" s="3"/>
    </row>
    <row r="809" spans="1:12" ht="12.5" x14ac:dyDescent="0.25">
      <c r="A809" s="4"/>
      <c r="B809" s="8"/>
      <c r="F809" s="3"/>
      <c r="L809" s="3"/>
    </row>
    <row r="810" spans="1:12" ht="12.5" x14ac:dyDescent="0.25">
      <c r="A810" s="4"/>
      <c r="B810" s="8"/>
      <c r="F810" s="3"/>
      <c r="L810" s="3"/>
    </row>
    <row r="811" spans="1:12" ht="12.5" x14ac:dyDescent="0.25">
      <c r="A811" s="4"/>
      <c r="B811" s="8"/>
      <c r="F811" s="3"/>
      <c r="L811" s="3"/>
    </row>
    <row r="812" spans="1:12" ht="12.5" x14ac:dyDescent="0.25">
      <c r="A812" s="4"/>
      <c r="B812" s="8"/>
      <c r="F812" s="3"/>
      <c r="L812" s="3"/>
    </row>
    <row r="813" spans="1:12" ht="12.5" x14ac:dyDescent="0.25">
      <c r="A813" s="4"/>
      <c r="B813" s="8"/>
      <c r="F813" s="3"/>
      <c r="L813" s="3"/>
    </row>
    <row r="814" spans="1:12" ht="12.5" x14ac:dyDescent="0.25">
      <c r="A814" s="4"/>
      <c r="B814" s="8"/>
      <c r="F814" s="3"/>
      <c r="L814" s="3"/>
    </row>
    <row r="815" spans="1:12" ht="12.5" x14ac:dyDescent="0.25">
      <c r="A815" s="4"/>
      <c r="B815" s="8"/>
      <c r="F815" s="3"/>
      <c r="L815" s="3"/>
    </row>
    <row r="816" spans="1:12" ht="12.5" x14ac:dyDescent="0.25">
      <c r="A816" s="4"/>
      <c r="B816" s="8"/>
      <c r="F816" s="3"/>
      <c r="L816" s="3"/>
    </row>
    <row r="817" spans="1:12" ht="12.5" x14ac:dyDescent="0.25">
      <c r="A817" s="4"/>
      <c r="B817" s="8"/>
      <c r="F817" s="3"/>
      <c r="L817" s="3"/>
    </row>
    <row r="818" spans="1:12" ht="12.5" x14ac:dyDescent="0.25">
      <c r="A818" s="4"/>
      <c r="B818" s="8"/>
      <c r="F818" s="3"/>
      <c r="L818" s="3"/>
    </row>
    <row r="819" spans="1:12" ht="12.5" x14ac:dyDescent="0.25">
      <c r="A819" s="4"/>
      <c r="B819" s="8"/>
      <c r="F819" s="3"/>
      <c r="L819" s="3"/>
    </row>
    <row r="820" spans="1:12" ht="12.5" x14ac:dyDescent="0.25">
      <c r="A820" s="4"/>
      <c r="B820" s="8"/>
      <c r="F820" s="3"/>
      <c r="L820" s="3"/>
    </row>
    <row r="821" spans="1:12" ht="12.5" x14ac:dyDescent="0.25">
      <c r="A821" s="4"/>
      <c r="B821" s="8"/>
      <c r="F821" s="3"/>
      <c r="L821" s="3"/>
    </row>
    <row r="822" spans="1:12" ht="12.5" x14ac:dyDescent="0.25">
      <c r="A822" s="4"/>
      <c r="B822" s="8"/>
      <c r="F822" s="3"/>
      <c r="L822" s="3"/>
    </row>
    <row r="823" spans="1:12" ht="12.5" x14ac:dyDescent="0.25">
      <c r="A823" s="4"/>
      <c r="B823" s="8"/>
      <c r="F823" s="3"/>
      <c r="L823" s="3"/>
    </row>
    <row r="824" spans="1:12" ht="12.5" x14ac:dyDescent="0.25">
      <c r="A824" s="4"/>
      <c r="B824" s="8"/>
      <c r="F824" s="3"/>
      <c r="L824" s="3"/>
    </row>
    <row r="825" spans="1:12" ht="12.5" x14ac:dyDescent="0.25">
      <c r="A825" s="4"/>
      <c r="B825" s="8"/>
      <c r="F825" s="3"/>
      <c r="L825" s="3"/>
    </row>
    <row r="826" spans="1:12" ht="12.5" x14ac:dyDescent="0.25">
      <c r="A826" s="4"/>
      <c r="B826" s="8"/>
      <c r="F826" s="3"/>
      <c r="L826" s="3"/>
    </row>
    <row r="827" spans="1:12" ht="12.5" x14ac:dyDescent="0.25">
      <c r="A827" s="4"/>
      <c r="B827" s="8"/>
      <c r="F827" s="3"/>
      <c r="L827" s="3"/>
    </row>
    <row r="828" spans="1:12" ht="12.5" x14ac:dyDescent="0.25">
      <c r="A828" s="4"/>
      <c r="B828" s="8"/>
      <c r="F828" s="3"/>
      <c r="L828" s="3"/>
    </row>
    <row r="829" spans="1:12" ht="12.5" x14ac:dyDescent="0.25">
      <c r="A829" s="4"/>
      <c r="B829" s="8"/>
      <c r="F829" s="3"/>
      <c r="L829" s="3"/>
    </row>
    <row r="830" spans="1:12" ht="12.5" x14ac:dyDescent="0.25">
      <c r="A830" s="4"/>
      <c r="B830" s="8"/>
      <c r="F830" s="3"/>
      <c r="L830" s="3"/>
    </row>
    <row r="831" spans="1:12" ht="12.5" x14ac:dyDescent="0.25">
      <c r="A831" s="4"/>
      <c r="B831" s="8"/>
      <c r="F831" s="3"/>
      <c r="L831" s="3"/>
    </row>
    <row r="832" spans="1:12" ht="12.5" x14ac:dyDescent="0.25">
      <c r="A832" s="4"/>
      <c r="B832" s="8"/>
      <c r="F832" s="3"/>
      <c r="L832" s="3"/>
    </row>
    <row r="833" spans="1:12" ht="12.5" x14ac:dyDescent="0.25">
      <c r="A833" s="4"/>
      <c r="B833" s="8"/>
      <c r="F833" s="3"/>
      <c r="L833" s="3"/>
    </row>
    <row r="834" spans="1:12" ht="12.5" x14ac:dyDescent="0.25">
      <c r="A834" s="4"/>
      <c r="B834" s="8"/>
      <c r="F834" s="3"/>
      <c r="L834" s="3"/>
    </row>
    <row r="835" spans="1:12" ht="12.5" x14ac:dyDescent="0.25">
      <c r="A835" s="4"/>
      <c r="B835" s="8"/>
      <c r="F835" s="3"/>
      <c r="L835" s="3"/>
    </row>
    <row r="836" spans="1:12" ht="12.5" x14ac:dyDescent="0.25">
      <c r="A836" s="4"/>
      <c r="B836" s="8"/>
      <c r="F836" s="3"/>
      <c r="L836" s="3"/>
    </row>
    <row r="837" spans="1:12" ht="12.5" x14ac:dyDescent="0.25">
      <c r="A837" s="4"/>
      <c r="B837" s="8"/>
      <c r="F837" s="3"/>
      <c r="L837" s="3"/>
    </row>
    <row r="838" spans="1:12" ht="12.5" x14ac:dyDescent="0.25">
      <c r="A838" s="4"/>
      <c r="B838" s="8"/>
      <c r="F838" s="3"/>
      <c r="L838" s="3"/>
    </row>
    <row r="839" spans="1:12" ht="12.5" x14ac:dyDescent="0.25">
      <c r="A839" s="4"/>
      <c r="B839" s="8"/>
      <c r="F839" s="3"/>
      <c r="L839" s="3"/>
    </row>
    <row r="840" spans="1:12" ht="12.5" x14ac:dyDescent="0.25">
      <c r="A840" s="4"/>
      <c r="B840" s="8"/>
      <c r="F840" s="3"/>
      <c r="L840" s="3"/>
    </row>
    <row r="841" spans="1:12" ht="12.5" x14ac:dyDescent="0.25">
      <c r="A841" s="4"/>
      <c r="B841" s="8"/>
      <c r="F841" s="3"/>
      <c r="L841" s="3"/>
    </row>
    <row r="842" spans="1:12" ht="12.5" x14ac:dyDescent="0.25">
      <c r="A842" s="4"/>
      <c r="B842" s="8"/>
      <c r="F842" s="3"/>
      <c r="L842" s="3"/>
    </row>
    <row r="843" spans="1:12" ht="12.5" x14ac:dyDescent="0.25">
      <c r="A843" s="4"/>
      <c r="B843" s="8"/>
      <c r="F843" s="3"/>
      <c r="L843" s="3"/>
    </row>
    <row r="844" spans="1:12" ht="12.5" x14ac:dyDescent="0.25">
      <c r="A844" s="4"/>
      <c r="B844" s="8"/>
      <c r="F844" s="3"/>
      <c r="L844" s="3"/>
    </row>
    <row r="845" spans="1:12" ht="12.5" x14ac:dyDescent="0.25">
      <c r="A845" s="4"/>
      <c r="B845" s="8"/>
      <c r="F845" s="3"/>
      <c r="L845" s="3"/>
    </row>
    <row r="846" spans="1:12" ht="12.5" x14ac:dyDescent="0.25">
      <c r="A846" s="4"/>
      <c r="B846" s="8"/>
      <c r="F846" s="3"/>
      <c r="L846" s="3"/>
    </row>
    <row r="847" spans="1:12" ht="12.5" x14ac:dyDescent="0.25">
      <c r="A847" s="4"/>
      <c r="B847" s="8"/>
      <c r="F847" s="3"/>
      <c r="L847" s="3"/>
    </row>
    <row r="848" spans="1:12" ht="12.5" x14ac:dyDescent="0.25">
      <c r="A848" s="4"/>
      <c r="B848" s="8"/>
      <c r="F848" s="3"/>
      <c r="L848" s="3"/>
    </row>
    <row r="849" spans="1:12" ht="12.5" x14ac:dyDescent="0.25">
      <c r="A849" s="4"/>
      <c r="B849" s="8"/>
      <c r="F849" s="3"/>
      <c r="L849" s="3"/>
    </row>
    <row r="850" spans="1:12" ht="12.5" x14ac:dyDescent="0.25">
      <c r="A850" s="4"/>
      <c r="B850" s="8"/>
      <c r="F850" s="3"/>
      <c r="L850" s="3"/>
    </row>
    <row r="851" spans="1:12" ht="12.5" x14ac:dyDescent="0.25">
      <c r="A851" s="4"/>
      <c r="B851" s="8"/>
      <c r="F851" s="3"/>
      <c r="L851" s="3"/>
    </row>
    <row r="852" spans="1:12" ht="12.5" x14ac:dyDescent="0.25">
      <c r="A852" s="4"/>
      <c r="B852" s="8"/>
      <c r="F852" s="3"/>
      <c r="L852" s="3"/>
    </row>
    <row r="853" spans="1:12" ht="12.5" x14ac:dyDescent="0.25">
      <c r="A853" s="4"/>
      <c r="B853" s="8"/>
      <c r="F853" s="3"/>
      <c r="L853" s="3"/>
    </row>
    <row r="854" spans="1:12" ht="12.5" x14ac:dyDescent="0.25">
      <c r="A854" s="4"/>
      <c r="B854" s="8"/>
      <c r="F854" s="3"/>
      <c r="L854" s="3"/>
    </row>
    <row r="855" spans="1:12" ht="12.5" x14ac:dyDescent="0.25">
      <c r="A855" s="4"/>
      <c r="B855" s="8"/>
      <c r="F855" s="3"/>
      <c r="L855" s="3"/>
    </row>
    <row r="856" spans="1:12" ht="12.5" x14ac:dyDescent="0.25">
      <c r="A856" s="4"/>
      <c r="B856" s="8"/>
      <c r="F856" s="3"/>
      <c r="L856" s="3"/>
    </row>
    <row r="857" spans="1:12" ht="12.5" x14ac:dyDescent="0.25">
      <c r="A857" s="4"/>
      <c r="B857" s="8"/>
      <c r="F857" s="3"/>
      <c r="L857" s="3"/>
    </row>
    <row r="858" spans="1:12" ht="12.5" x14ac:dyDescent="0.25">
      <c r="A858" s="4"/>
      <c r="B858" s="8"/>
      <c r="F858" s="3"/>
      <c r="L858" s="3"/>
    </row>
    <row r="859" spans="1:12" ht="12.5" x14ac:dyDescent="0.25">
      <c r="A859" s="4"/>
      <c r="B859" s="8"/>
      <c r="F859" s="3"/>
      <c r="L859" s="3"/>
    </row>
    <row r="860" spans="1:12" ht="12.5" x14ac:dyDescent="0.25">
      <c r="A860" s="4"/>
      <c r="B860" s="8"/>
      <c r="F860" s="3"/>
      <c r="L860" s="3"/>
    </row>
    <row r="861" spans="1:12" ht="12.5" x14ac:dyDescent="0.25">
      <c r="A861" s="4"/>
      <c r="B861" s="8"/>
      <c r="F861" s="3"/>
      <c r="L861" s="3"/>
    </row>
    <row r="862" spans="1:12" ht="12.5" x14ac:dyDescent="0.25">
      <c r="A862" s="4"/>
      <c r="B862" s="8"/>
      <c r="F862" s="3"/>
      <c r="L862" s="3"/>
    </row>
    <row r="863" spans="1:12" ht="12.5" x14ac:dyDescent="0.25">
      <c r="A863" s="4"/>
      <c r="B863" s="8"/>
      <c r="F863" s="3"/>
      <c r="L863" s="3"/>
    </row>
    <row r="864" spans="1:12" ht="12.5" x14ac:dyDescent="0.25">
      <c r="A864" s="4"/>
      <c r="B864" s="8"/>
      <c r="F864" s="3"/>
      <c r="L864" s="3"/>
    </row>
    <row r="865" spans="1:12" ht="12.5" x14ac:dyDescent="0.25">
      <c r="A865" s="4"/>
      <c r="B865" s="8"/>
      <c r="F865" s="3"/>
      <c r="L865" s="3"/>
    </row>
    <row r="866" spans="1:12" ht="12.5" x14ac:dyDescent="0.25">
      <c r="A866" s="4"/>
      <c r="B866" s="8"/>
      <c r="F866" s="3"/>
      <c r="L866" s="3"/>
    </row>
    <row r="867" spans="1:12" ht="12.5" x14ac:dyDescent="0.25">
      <c r="A867" s="4"/>
      <c r="B867" s="8"/>
      <c r="F867" s="3"/>
      <c r="L867" s="3"/>
    </row>
    <row r="868" spans="1:12" ht="12.5" x14ac:dyDescent="0.25">
      <c r="A868" s="4"/>
      <c r="B868" s="8"/>
      <c r="F868" s="3"/>
      <c r="L868" s="3"/>
    </row>
    <row r="869" spans="1:12" ht="12.5" x14ac:dyDescent="0.25">
      <c r="A869" s="4"/>
      <c r="B869" s="8"/>
      <c r="F869" s="3"/>
      <c r="L869" s="3"/>
    </row>
    <row r="870" spans="1:12" ht="12.5" x14ac:dyDescent="0.25">
      <c r="A870" s="4"/>
      <c r="B870" s="8"/>
      <c r="F870" s="3"/>
      <c r="L870" s="3"/>
    </row>
    <row r="871" spans="1:12" ht="12.5" x14ac:dyDescent="0.25">
      <c r="A871" s="4"/>
      <c r="B871" s="8"/>
      <c r="F871" s="3"/>
      <c r="L871" s="3"/>
    </row>
    <row r="872" spans="1:12" ht="12.5" x14ac:dyDescent="0.25">
      <c r="A872" s="4"/>
      <c r="B872" s="8"/>
      <c r="F872" s="3"/>
      <c r="L872" s="3"/>
    </row>
    <row r="873" spans="1:12" ht="12.5" x14ac:dyDescent="0.25">
      <c r="A873" s="4"/>
      <c r="B873" s="8"/>
      <c r="F873" s="3"/>
      <c r="L873" s="3"/>
    </row>
    <row r="874" spans="1:12" ht="12.5" x14ac:dyDescent="0.25">
      <c r="A874" s="4"/>
      <c r="B874" s="8"/>
      <c r="F874" s="3"/>
      <c r="L874" s="3"/>
    </row>
    <row r="875" spans="1:12" ht="12.5" x14ac:dyDescent="0.25">
      <c r="A875" s="4"/>
      <c r="B875" s="8"/>
      <c r="F875" s="3"/>
      <c r="L875" s="3"/>
    </row>
    <row r="876" spans="1:12" ht="12.5" x14ac:dyDescent="0.25">
      <c r="A876" s="4"/>
      <c r="B876" s="8"/>
      <c r="F876" s="3"/>
      <c r="L876" s="3"/>
    </row>
    <row r="877" spans="1:12" ht="12.5" x14ac:dyDescent="0.25">
      <c r="A877" s="4"/>
      <c r="B877" s="8"/>
      <c r="F877" s="3"/>
      <c r="L877" s="3"/>
    </row>
    <row r="878" spans="1:12" ht="12.5" x14ac:dyDescent="0.25">
      <c r="A878" s="4"/>
      <c r="B878" s="8"/>
      <c r="F878" s="3"/>
      <c r="L878" s="3"/>
    </row>
    <row r="879" spans="1:12" ht="12.5" x14ac:dyDescent="0.25">
      <c r="A879" s="4"/>
      <c r="B879" s="8"/>
      <c r="F879" s="3"/>
      <c r="L879" s="3"/>
    </row>
    <row r="880" spans="1:12" ht="12.5" x14ac:dyDescent="0.25">
      <c r="A880" s="4"/>
      <c r="B880" s="8"/>
      <c r="F880" s="3"/>
      <c r="L880" s="3"/>
    </row>
    <row r="881" spans="1:12" ht="12.5" x14ac:dyDescent="0.25">
      <c r="A881" s="4"/>
      <c r="B881" s="8"/>
      <c r="F881" s="3"/>
      <c r="L881" s="3"/>
    </row>
    <row r="882" spans="1:12" ht="12.5" x14ac:dyDescent="0.25">
      <c r="A882" s="4"/>
      <c r="B882" s="8"/>
      <c r="F882" s="3"/>
      <c r="L882" s="3"/>
    </row>
    <row r="883" spans="1:12" ht="12.5" x14ac:dyDescent="0.25">
      <c r="A883" s="4"/>
      <c r="B883" s="8"/>
      <c r="F883" s="3"/>
      <c r="L883" s="3"/>
    </row>
    <row r="884" spans="1:12" ht="12.5" x14ac:dyDescent="0.25">
      <c r="A884" s="4"/>
      <c r="B884" s="8"/>
      <c r="F884" s="3"/>
      <c r="L884" s="3"/>
    </row>
    <row r="885" spans="1:12" ht="12.5" x14ac:dyDescent="0.25">
      <c r="A885" s="4"/>
      <c r="B885" s="8"/>
      <c r="F885" s="3"/>
      <c r="L885" s="3"/>
    </row>
    <row r="886" spans="1:12" ht="12.5" x14ac:dyDescent="0.25">
      <c r="A886" s="4"/>
      <c r="B886" s="8"/>
      <c r="F886" s="3"/>
      <c r="L886" s="3"/>
    </row>
    <row r="887" spans="1:12" ht="12.5" x14ac:dyDescent="0.25">
      <c r="A887" s="4"/>
      <c r="B887" s="8"/>
      <c r="F887" s="3"/>
      <c r="L887" s="3"/>
    </row>
    <row r="888" spans="1:12" ht="12.5" x14ac:dyDescent="0.25">
      <c r="A888" s="4"/>
      <c r="B888" s="8"/>
      <c r="F888" s="3"/>
      <c r="L888" s="3"/>
    </row>
    <row r="889" spans="1:12" ht="12.5" x14ac:dyDescent="0.25">
      <c r="A889" s="4"/>
      <c r="B889" s="8"/>
      <c r="F889" s="3"/>
      <c r="L889" s="3"/>
    </row>
    <row r="890" spans="1:12" ht="12.5" x14ac:dyDescent="0.25">
      <c r="A890" s="4"/>
      <c r="B890" s="8"/>
      <c r="F890" s="3"/>
      <c r="L890" s="3"/>
    </row>
    <row r="891" spans="1:12" ht="12.5" x14ac:dyDescent="0.25">
      <c r="A891" s="4"/>
      <c r="B891" s="8"/>
      <c r="F891" s="3"/>
      <c r="L891" s="3"/>
    </row>
    <row r="892" spans="1:12" ht="12.5" x14ac:dyDescent="0.25">
      <c r="A892" s="4"/>
      <c r="B892" s="8"/>
      <c r="F892" s="3"/>
      <c r="L892" s="3"/>
    </row>
    <row r="893" spans="1:12" ht="12.5" x14ac:dyDescent="0.25">
      <c r="A893" s="4"/>
      <c r="B893" s="8"/>
      <c r="F893" s="3"/>
      <c r="L893" s="3"/>
    </row>
    <row r="894" spans="1:12" ht="12.5" x14ac:dyDescent="0.25">
      <c r="A894" s="4"/>
      <c r="B894" s="8"/>
      <c r="F894" s="3"/>
      <c r="L894" s="3"/>
    </row>
    <row r="895" spans="1:12" ht="12.5" x14ac:dyDescent="0.25">
      <c r="A895" s="4"/>
      <c r="B895" s="8"/>
      <c r="F895" s="3"/>
      <c r="L895" s="3"/>
    </row>
    <row r="896" spans="1:12" ht="12.5" x14ac:dyDescent="0.25">
      <c r="A896" s="4"/>
      <c r="B896" s="8"/>
      <c r="F896" s="3"/>
      <c r="L896" s="3"/>
    </row>
    <row r="897" spans="1:12" ht="12.5" x14ac:dyDescent="0.25">
      <c r="A897" s="4"/>
      <c r="B897" s="8"/>
      <c r="F897" s="3"/>
      <c r="L897" s="3"/>
    </row>
    <row r="898" spans="1:12" ht="12.5" x14ac:dyDescent="0.25">
      <c r="A898" s="4"/>
      <c r="B898" s="8"/>
      <c r="F898" s="3"/>
      <c r="L898" s="3"/>
    </row>
    <row r="899" spans="1:12" ht="12.5" x14ac:dyDescent="0.25">
      <c r="A899" s="4"/>
      <c r="B899" s="8"/>
      <c r="F899" s="3"/>
      <c r="L899" s="3"/>
    </row>
    <row r="900" spans="1:12" ht="12.5" x14ac:dyDescent="0.25">
      <c r="A900" s="4"/>
      <c r="B900" s="8"/>
      <c r="F900" s="3"/>
      <c r="L900" s="3"/>
    </row>
    <row r="901" spans="1:12" ht="12.5" x14ac:dyDescent="0.25">
      <c r="A901" s="4"/>
      <c r="B901" s="8"/>
      <c r="F901" s="3"/>
      <c r="L901" s="3"/>
    </row>
    <row r="902" spans="1:12" ht="12.5" x14ac:dyDescent="0.25">
      <c r="A902" s="4"/>
      <c r="B902" s="8"/>
      <c r="F902" s="3"/>
      <c r="L902" s="3"/>
    </row>
    <row r="903" spans="1:12" ht="12.5" x14ac:dyDescent="0.25">
      <c r="A903" s="4"/>
      <c r="B903" s="8"/>
      <c r="F903" s="3"/>
      <c r="L903" s="3"/>
    </row>
    <row r="904" spans="1:12" ht="12.5" x14ac:dyDescent="0.25">
      <c r="A904" s="4"/>
      <c r="B904" s="8"/>
      <c r="F904" s="3"/>
      <c r="L904" s="3"/>
    </row>
    <row r="905" spans="1:12" ht="12.5" x14ac:dyDescent="0.25">
      <c r="A905" s="4"/>
      <c r="B905" s="8"/>
      <c r="F905" s="3"/>
      <c r="L905" s="3"/>
    </row>
    <row r="906" spans="1:12" ht="12.5" x14ac:dyDescent="0.25">
      <c r="A906" s="4"/>
      <c r="B906" s="8"/>
      <c r="F906" s="3"/>
      <c r="L906" s="3"/>
    </row>
    <row r="907" spans="1:12" ht="12.5" x14ac:dyDescent="0.25">
      <c r="A907" s="4"/>
      <c r="B907" s="8"/>
      <c r="F907" s="3"/>
      <c r="L907" s="3"/>
    </row>
    <row r="908" spans="1:12" ht="12.5" x14ac:dyDescent="0.25">
      <c r="A908" s="4"/>
      <c r="B908" s="8"/>
      <c r="F908" s="3"/>
      <c r="L908" s="3"/>
    </row>
    <row r="909" spans="1:12" ht="12.5" x14ac:dyDescent="0.25">
      <c r="A909" s="4"/>
      <c r="B909" s="8"/>
      <c r="F909" s="3"/>
      <c r="L909" s="3"/>
    </row>
    <row r="910" spans="1:12" ht="12.5" x14ac:dyDescent="0.25">
      <c r="A910" s="4"/>
      <c r="B910" s="8"/>
      <c r="F910" s="3"/>
      <c r="L910" s="3"/>
    </row>
    <row r="911" spans="1:12" ht="12.5" x14ac:dyDescent="0.25">
      <c r="A911" s="4"/>
      <c r="B911" s="8"/>
      <c r="F911" s="3"/>
      <c r="L911" s="3"/>
    </row>
    <row r="912" spans="1:12" ht="12.5" x14ac:dyDescent="0.25">
      <c r="A912" s="4"/>
      <c r="B912" s="8"/>
      <c r="F912" s="3"/>
      <c r="L912" s="3"/>
    </row>
    <row r="913" spans="1:12" ht="12.5" x14ac:dyDescent="0.25">
      <c r="A913" s="4"/>
      <c r="B913" s="8"/>
      <c r="F913" s="3"/>
      <c r="L913" s="3"/>
    </row>
    <row r="914" spans="1:12" ht="12.5" x14ac:dyDescent="0.25">
      <c r="A914" s="4"/>
      <c r="B914" s="8"/>
      <c r="F914" s="3"/>
      <c r="L914" s="3"/>
    </row>
    <row r="915" spans="1:12" ht="12.5" x14ac:dyDescent="0.25">
      <c r="A915" s="4"/>
      <c r="B915" s="8"/>
      <c r="F915" s="3"/>
      <c r="L915" s="3"/>
    </row>
    <row r="916" spans="1:12" ht="12.5" x14ac:dyDescent="0.25">
      <c r="A916" s="4"/>
      <c r="B916" s="8"/>
      <c r="F916" s="3"/>
      <c r="L916" s="3"/>
    </row>
    <row r="917" spans="1:12" ht="12.5" x14ac:dyDescent="0.25">
      <c r="A917" s="4"/>
      <c r="B917" s="8"/>
      <c r="F917" s="3"/>
      <c r="L917" s="3"/>
    </row>
    <row r="918" spans="1:12" ht="12.5" x14ac:dyDescent="0.25">
      <c r="A918" s="4"/>
      <c r="B918" s="8"/>
      <c r="F918" s="3"/>
      <c r="L918" s="3"/>
    </row>
    <row r="919" spans="1:12" ht="12.5" x14ac:dyDescent="0.25">
      <c r="A919" s="4"/>
      <c r="B919" s="8"/>
      <c r="F919" s="3"/>
      <c r="L919" s="3"/>
    </row>
    <row r="920" spans="1:12" ht="12.5" x14ac:dyDescent="0.25">
      <c r="A920" s="4"/>
      <c r="B920" s="8"/>
      <c r="F920" s="3"/>
      <c r="L920" s="3"/>
    </row>
    <row r="921" spans="1:12" ht="12.5" x14ac:dyDescent="0.25">
      <c r="A921" s="4"/>
      <c r="B921" s="8"/>
      <c r="F921" s="3"/>
      <c r="L921" s="3"/>
    </row>
    <row r="922" spans="1:12" ht="12.5" x14ac:dyDescent="0.25">
      <c r="A922" s="4"/>
      <c r="B922" s="8"/>
      <c r="F922" s="3"/>
      <c r="L922" s="3"/>
    </row>
    <row r="923" spans="1:12" ht="12.5" x14ac:dyDescent="0.25">
      <c r="A923" s="4"/>
      <c r="B923" s="8"/>
      <c r="F923" s="3"/>
      <c r="L923" s="3"/>
    </row>
    <row r="924" spans="1:12" ht="12.5" x14ac:dyDescent="0.25">
      <c r="A924" s="4"/>
      <c r="B924" s="8"/>
      <c r="F924" s="3"/>
      <c r="L924" s="3"/>
    </row>
    <row r="925" spans="1:12" ht="12.5" x14ac:dyDescent="0.25">
      <c r="A925" s="4"/>
      <c r="B925" s="8"/>
      <c r="F925" s="3"/>
      <c r="L925" s="3"/>
    </row>
    <row r="926" spans="1:12" ht="12.5" x14ac:dyDescent="0.25">
      <c r="A926" s="4"/>
      <c r="B926" s="8"/>
      <c r="F926" s="3"/>
      <c r="L926" s="3"/>
    </row>
    <row r="927" spans="1:12" ht="12.5" x14ac:dyDescent="0.25">
      <c r="A927" s="4"/>
      <c r="B927" s="8"/>
      <c r="F927" s="3"/>
      <c r="L927" s="3"/>
    </row>
    <row r="928" spans="1:12" ht="12.5" x14ac:dyDescent="0.25">
      <c r="A928" s="4"/>
      <c r="B928" s="8"/>
      <c r="F928" s="3"/>
      <c r="L928" s="3"/>
    </row>
    <row r="929" spans="1:12" ht="12.5" x14ac:dyDescent="0.25">
      <c r="A929" s="4"/>
      <c r="B929" s="8"/>
      <c r="F929" s="3"/>
      <c r="L929" s="3"/>
    </row>
    <row r="930" spans="1:12" ht="12.5" x14ac:dyDescent="0.25">
      <c r="A930" s="4"/>
      <c r="B930" s="8"/>
      <c r="F930" s="3"/>
      <c r="L930" s="3"/>
    </row>
    <row r="931" spans="1:12" ht="12.5" x14ac:dyDescent="0.25">
      <c r="A931" s="4"/>
      <c r="B931" s="8"/>
      <c r="F931" s="3"/>
      <c r="L931" s="3"/>
    </row>
    <row r="932" spans="1:12" ht="12.5" x14ac:dyDescent="0.25">
      <c r="A932" s="4"/>
      <c r="B932" s="8"/>
      <c r="F932" s="3"/>
      <c r="L932" s="3"/>
    </row>
    <row r="933" spans="1:12" ht="12.5" x14ac:dyDescent="0.25">
      <c r="A933" s="4"/>
      <c r="B933" s="8"/>
      <c r="F933" s="3"/>
      <c r="L933" s="3"/>
    </row>
    <row r="934" spans="1:12" ht="12.5" x14ac:dyDescent="0.25">
      <c r="A934" s="4"/>
      <c r="B934" s="8"/>
      <c r="F934" s="3"/>
      <c r="L934" s="3"/>
    </row>
    <row r="935" spans="1:12" ht="12.5" x14ac:dyDescent="0.25">
      <c r="A935" s="4"/>
      <c r="B935" s="8"/>
      <c r="F935" s="3"/>
      <c r="L935" s="3"/>
    </row>
    <row r="936" spans="1:12" ht="12.5" x14ac:dyDescent="0.25">
      <c r="A936" s="4"/>
      <c r="B936" s="8"/>
      <c r="F936" s="3"/>
      <c r="L936" s="3"/>
    </row>
    <row r="937" spans="1:12" ht="12.5" x14ac:dyDescent="0.25">
      <c r="A937" s="4"/>
      <c r="B937" s="8"/>
      <c r="F937" s="3"/>
      <c r="L937" s="3"/>
    </row>
    <row r="938" spans="1:12" ht="12.5" x14ac:dyDescent="0.25">
      <c r="A938" s="4"/>
      <c r="B938" s="8"/>
      <c r="F938" s="3"/>
      <c r="L938" s="3"/>
    </row>
    <row r="939" spans="1:12" ht="12.5" x14ac:dyDescent="0.25">
      <c r="A939" s="4"/>
      <c r="B939" s="8"/>
      <c r="F939" s="3"/>
      <c r="L939" s="3"/>
    </row>
    <row r="940" spans="1:12" ht="12.5" x14ac:dyDescent="0.25">
      <c r="A940" s="4"/>
      <c r="B940" s="8"/>
      <c r="F940" s="3"/>
      <c r="L940" s="3"/>
    </row>
    <row r="941" spans="1:12" ht="12.5" x14ac:dyDescent="0.25">
      <c r="A941" s="4"/>
      <c r="B941" s="8"/>
      <c r="F941" s="3"/>
      <c r="L941" s="3"/>
    </row>
    <row r="942" spans="1:12" ht="12.5" x14ac:dyDescent="0.25">
      <c r="A942" s="4"/>
      <c r="B942" s="8"/>
      <c r="F942" s="3"/>
      <c r="L942" s="3"/>
    </row>
    <row r="943" spans="1:12" ht="12.5" x14ac:dyDescent="0.25">
      <c r="A943" s="4"/>
      <c r="B943" s="8"/>
      <c r="F943" s="3"/>
      <c r="L943" s="3"/>
    </row>
    <row r="944" spans="1:12" ht="12.5" x14ac:dyDescent="0.25">
      <c r="A944" s="4"/>
      <c r="B944" s="8"/>
      <c r="F944" s="3"/>
      <c r="L944" s="3"/>
    </row>
    <row r="945" spans="1:12" ht="12.5" x14ac:dyDescent="0.25">
      <c r="A945" s="4"/>
      <c r="B945" s="8"/>
      <c r="F945" s="3"/>
      <c r="L945" s="3"/>
    </row>
    <row r="946" spans="1:12" ht="12.5" x14ac:dyDescent="0.25">
      <c r="A946" s="4"/>
      <c r="B946" s="8"/>
      <c r="F946" s="3"/>
      <c r="L946" s="3"/>
    </row>
    <row r="947" spans="1:12" ht="12.5" x14ac:dyDescent="0.25">
      <c r="A947" s="4"/>
      <c r="B947" s="8"/>
      <c r="F947" s="3"/>
      <c r="L947" s="3"/>
    </row>
    <row r="948" spans="1:12" ht="12.5" x14ac:dyDescent="0.25">
      <c r="A948" s="4"/>
      <c r="B948" s="8"/>
      <c r="F948" s="3"/>
      <c r="L948" s="3"/>
    </row>
    <row r="949" spans="1:12" ht="12.5" x14ac:dyDescent="0.25">
      <c r="A949" s="4"/>
      <c r="B949" s="8"/>
      <c r="F949" s="3"/>
      <c r="L949" s="3"/>
    </row>
    <row r="950" spans="1:12" ht="12.5" x14ac:dyDescent="0.25">
      <c r="A950" s="4"/>
      <c r="B950" s="8"/>
      <c r="F950" s="3"/>
      <c r="L950" s="3"/>
    </row>
    <row r="951" spans="1:12" ht="12.5" x14ac:dyDescent="0.25">
      <c r="A951" s="4"/>
      <c r="B951" s="8"/>
      <c r="F951" s="3"/>
      <c r="L951" s="3"/>
    </row>
    <row r="952" spans="1:12" ht="12.5" x14ac:dyDescent="0.25">
      <c r="A952" s="4"/>
      <c r="B952" s="8"/>
      <c r="F952" s="3"/>
      <c r="L952" s="3"/>
    </row>
    <row r="953" spans="1:12" ht="12.5" x14ac:dyDescent="0.25">
      <c r="A953" s="4"/>
      <c r="B953" s="8"/>
      <c r="F953" s="3"/>
      <c r="L953" s="3"/>
    </row>
    <row r="954" spans="1:12" ht="12.5" x14ac:dyDescent="0.25">
      <c r="A954" s="4"/>
      <c r="B954" s="8"/>
      <c r="F954" s="3"/>
      <c r="L954" s="3"/>
    </row>
    <row r="955" spans="1:12" ht="12.5" x14ac:dyDescent="0.25">
      <c r="A955" s="4"/>
      <c r="B955" s="8"/>
      <c r="F955" s="3"/>
      <c r="L955" s="3"/>
    </row>
    <row r="956" spans="1:12" ht="12.5" x14ac:dyDescent="0.25">
      <c r="A956" s="4"/>
      <c r="B956" s="8"/>
      <c r="F956" s="3"/>
      <c r="L956" s="3"/>
    </row>
    <row r="957" spans="1:12" ht="12.5" x14ac:dyDescent="0.25">
      <c r="A957" s="4"/>
      <c r="B957" s="8"/>
      <c r="F957" s="3"/>
      <c r="L957" s="3"/>
    </row>
    <row r="958" spans="1:12" ht="12.5" x14ac:dyDescent="0.25">
      <c r="A958" s="4"/>
      <c r="B958" s="8"/>
      <c r="F958" s="3"/>
      <c r="L958" s="3"/>
    </row>
    <row r="959" spans="1:12" ht="12.5" x14ac:dyDescent="0.25">
      <c r="A959" s="4"/>
      <c r="B959" s="8"/>
      <c r="F959" s="3"/>
      <c r="L959" s="3"/>
    </row>
    <row r="960" spans="1:12" ht="12.5" x14ac:dyDescent="0.25">
      <c r="A960" s="4"/>
      <c r="B960" s="8"/>
      <c r="F960" s="3"/>
      <c r="L960" s="3"/>
    </row>
    <row r="961" spans="1:12" ht="12.5" x14ac:dyDescent="0.25">
      <c r="A961" s="4"/>
      <c r="B961" s="8"/>
      <c r="F961" s="3"/>
      <c r="L961" s="3"/>
    </row>
    <row r="962" spans="1:12" ht="12.5" x14ac:dyDescent="0.25">
      <c r="A962" s="4"/>
      <c r="B962" s="8"/>
      <c r="F962" s="3"/>
      <c r="L962" s="3"/>
    </row>
    <row r="963" spans="1:12" ht="12.5" x14ac:dyDescent="0.25">
      <c r="A963" s="4"/>
      <c r="B963" s="8"/>
      <c r="F963" s="3"/>
      <c r="L963" s="3"/>
    </row>
    <row r="964" spans="1:12" ht="12.5" x14ac:dyDescent="0.25">
      <c r="A964" s="4"/>
      <c r="B964" s="8"/>
      <c r="F964" s="3"/>
      <c r="L964" s="3"/>
    </row>
    <row r="965" spans="1:12" ht="12.5" x14ac:dyDescent="0.25">
      <c r="A965" s="4"/>
      <c r="B965" s="8"/>
      <c r="F965" s="3"/>
      <c r="L965" s="3"/>
    </row>
    <row r="966" spans="1:12" ht="12.5" x14ac:dyDescent="0.25">
      <c r="A966" s="4"/>
      <c r="B966" s="8"/>
      <c r="F966" s="3"/>
      <c r="L966" s="3"/>
    </row>
    <row r="967" spans="1:12" ht="12.5" x14ac:dyDescent="0.25">
      <c r="A967" s="4"/>
      <c r="B967" s="8"/>
      <c r="F967" s="3"/>
      <c r="L967" s="3"/>
    </row>
    <row r="968" spans="1:12" ht="12.5" x14ac:dyDescent="0.25">
      <c r="A968" s="4"/>
      <c r="B968" s="8"/>
      <c r="F968" s="3"/>
      <c r="L968" s="3"/>
    </row>
    <row r="969" spans="1:12" ht="12.5" x14ac:dyDescent="0.25">
      <c r="A969" s="4"/>
      <c r="B969" s="8"/>
      <c r="F969" s="3"/>
      <c r="L969" s="3"/>
    </row>
    <row r="970" spans="1:12" ht="12.5" x14ac:dyDescent="0.25">
      <c r="A970" s="4"/>
      <c r="B970" s="8"/>
      <c r="F970" s="3"/>
      <c r="L970" s="3"/>
    </row>
    <row r="971" spans="1:12" ht="12.5" x14ac:dyDescent="0.25">
      <c r="A971" s="4"/>
      <c r="B971" s="8"/>
      <c r="F971" s="3"/>
      <c r="L971" s="3"/>
    </row>
    <row r="972" spans="1:12" ht="12.5" x14ac:dyDescent="0.25">
      <c r="A972" s="4"/>
      <c r="B972" s="8"/>
      <c r="F972" s="3"/>
      <c r="L972" s="3"/>
    </row>
    <row r="973" spans="1:12" ht="12.5" x14ac:dyDescent="0.25">
      <c r="A973" s="4"/>
      <c r="B973" s="8"/>
      <c r="F973" s="3"/>
      <c r="L973" s="3"/>
    </row>
    <row r="974" spans="1:12" ht="12.5" x14ac:dyDescent="0.25">
      <c r="A974" s="4"/>
      <c r="B974" s="8"/>
      <c r="F974" s="3"/>
      <c r="L974" s="3"/>
    </row>
    <row r="975" spans="1:12" ht="12.5" x14ac:dyDescent="0.25">
      <c r="A975" s="4"/>
      <c r="B975" s="8"/>
      <c r="F975" s="3"/>
      <c r="L975" s="3"/>
    </row>
    <row r="976" spans="1:12" ht="12.5" x14ac:dyDescent="0.25">
      <c r="A976" s="4"/>
      <c r="B976" s="8"/>
      <c r="F976" s="3"/>
      <c r="L976" s="3"/>
    </row>
    <row r="977" spans="1:12" ht="12.5" x14ac:dyDescent="0.25">
      <c r="A977" s="4"/>
      <c r="B977" s="8"/>
      <c r="F977" s="3"/>
      <c r="L977" s="3"/>
    </row>
    <row r="978" spans="1:12" ht="12.5" x14ac:dyDescent="0.25">
      <c r="A978" s="4"/>
      <c r="B978" s="8"/>
      <c r="F978" s="3"/>
      <c r="L978" s="3"/>
    </row>
    <row r="979" spans="1:12" ht="12.5" x14ac:dyDescent="0.25">
      <c r="A979" s="4"/>
      <c r="B979" s="8"/>
      <c r="F979" s="3"/>
      <c r="L979" s="3"/>
    </row>
    <row r="980" spans="1:12" ht="12.5" x14ac:dyDescent="0.25">
      <c r="A980" s="4"/>
      <c r="B980" s="8"/>
      <c r="F980" s="3"/>
      <c r="L980" s="3"/>
    </row>
    <row r="981" spans="1:12" ht="12.5" x14ac:dyDescent="0.25">
      <c r="A981" s="4"/>
      <c r="B981" s="8"/>
      <c r="F981" s="3"/>
      <c r="L981" s="3"/>
    </row>
    <row r="982" spans="1:12" ht="12.5" x14ac:dyDescent="0.25">
      <c r="A982" s="4"/>
      <c r="B982" s="8"/>
      <c r="F982" s="3"/>
      <c r="L982" s="3"/>
    </row>
    <row r="983" spans="1:12" ht="12.5" x14ac:dyDescent="0.25">
      <c r="A983" s="4"/>
      <c r="B983" s="8"/>
      <c r="F983" s="3"/>
      <c r="L983" s="3"/>
    </row>
    <row r="984" spans="1:12" ht="12.5" x14ac:dyDescent="0.25">
      <c r="A984" s="4"/>
      <c r="B984" s="8"/>
      <c r="F984" s="3"/>
      <c r="L984" s="3"/>
    </row>
    <row r="985" spans="1:12" ht="12.5" x14ac:dyDescent="0.25">
      <c r="A985" s="4"/>
      <c r="B985" s="8"/>
      <c r="F985" s="3"/>
      <c r="L985" s="3"/>
    </row>
    <row r="986" spans="1:12" ht="12.5" x14ac:dyDescent="0.25">
      <c r="A986" s="4"/>
      <c r="B986" s="8"/>
      <c r="F986" s="3"/>
      <c r="L986" s="3"/>
    </row>
    <row r="987" spans="1:12" ht="12.5" x14ac:dyDescent="0.25">
      <c r="A987" s="4"/>
      <c r="B987" s="8"/>
      <c r="F987" s="3"/>
      <c r="L987" s="3"/>
    </row>
    <row r="988" spans="1:12" ht="12.5" x14ac:dyDescent="0.25">
      <c r="A988" s="4"/>
      <c r="B988" s="8"/>
      <c r="F988" s="3"/>
      <c r="L988" s="3"/>
    </row>
    <row r="989" spans="1:12" ht="12.5" x14ac:dyDescent="0.25">
      <c r="A989" s="4"/>
      <c r="B989" s="8"/>
      <c r="F989" s="3"/>
      <c r="L989" s="3"/>
    </row>
    <row r="990" spans="1:12" ht="12.5" x14ac:dyDescent="0.25">
      <c r="A990" s="4"/>
      <c r="B990" s="8"/>
      <c r="F990" s="3"/>
      <c r="L990" s="3"/>
    </row>
    <row r="991" spans="1:12" ht="12.5" x14ac:dyDescent="0.25">
      <c r="A991" s="4"/>
      <c r="B991" s="8"/>
      <c r="F991" s="3"/>
      <c r="L991" s="3"/>
    </row>
    <row r="992" spans="1:12" ht="12.5" x14ac:dyDescent="0.25">
      <c r="A992" s="4"/>
      <c r="B992" s="8"/>
      <c r="F992" s="3"/>
      <c r="L992" s="3"/>
    </row>
    <row r="993" spans="1:12" ht="12.5" x14ac:dyDescent="0.25">
      <c r="A993" s="4"/>
      <c r="B993" s="8"/>
      <c r="F993" s="3"/>
      <c r="L993" s="3"/>
    </row>
    <row r="994" spans="1:12" ht="12.5" x14ac:dyDescent="0.25">
      <c r="A994" s="4"/>
      <c r="B994" s="8"/>
      <c r="F994" s="3"/>
      <c r="L994" s="3"/>
    </row>
    <row r="995" spans="1:12" ht="12.5" x14ac:dyDescent="0.25">
      <c r="A995" s="4"/>
      <c r="B995" s="8"/>
      <c r="F995" s="3"/>
      <c r="L995" s="3"/>
    </row>
    <row r="996" spans="1:12" ht="12.5" x14ac:dyDescent="0.25">
      <c r="A996" s="4"/>
      <c r="B996" s="8"/>
      <c r="F996" s="3"/>
      <c r="L996" s="3"/>
    </row>
    <row r="997" spans="1:12" ht="12.5" x14ac:dyDescent="0.25">
      <c r="A997" s="4"/>
      <c r="B997" s="8"/>
      <c r="F997" s="3"/>
      <c r="L997" s="3"/>
    </row>
    <row r="998" spans="1:12" ht="12.5" x14ac:dyDescent="0.25">
      <c r="A998" s="4"/>
      <c r="B998" s="8"/>
      <c r="F998" s="3"/>
      <c r="L998" s="3"/>
    </row>
    <row r="999" spans="1:12" ht="12.5" x14ac:dyDescent="0.25">
      <c r="A999" s="4"/>
      <c r="B999" s="8"/>
      <c r="F999" s="3"/>
      <c r="L999" s="3"/>
    </row>
    <row r="1000" spans="1:12" ht="12.5" x14ac:dyDescent="0.25">
      <c r="A1000" s="4"/>
      <c r="B1000" s="8"/>
      <c r="F1000" s="3"/>
      <c r="L1000" s="3"/>
    </row>
    <row r="1001" spans="1:12" ht="12.5" x14ac:dyDescent="0.25">
      <c r="A1001" s="4"/>
      <c r="B1001" s="8"/>
      <c r="F1001" s="3"/>
      <c r="L1001" s="3"/>
    </row>
    <row r="1002" spans="1:12" ht="12.5" x14ac:dyDescent="0.25">
      <c r="A1002" s="4"/>
      <c r="B1002" s="8"/>
      <c r="F1002" s="3"/>
      <c r="L1002" s="3"/>
    </row>
    <row r="1003" spans="1:12" ht="12.5" x14ac:dyDescent="0.25">
      <c r="A1003" s="4"/>
      <c r="B1003" s="8"/>
      <c r="F1003" s="3"/>
      <c r="L1003" s="3"/>
    </row>
    <row r="1004" spans="1:12" ht="12.5" x14ac:dyDescent="0.25">
      <c r="A1004" s="4"/>
      <c r="B1004" s="8"/>
      <c r="F1004" s="3"/>
      <c r="L1004" s="3"/>
    </row>
    <row r="1005" spans="1:12" ht="12.5" x14ac:dyDescent="0.25">
      <c r="A1005" s="4"/>
      <c r="B1005" s="8"/>
      <c r="F1005" s="3"/>
      <c r="L1005" s="3"/>
    </row>
    <row r="1006" spans="1:12" ht="12.5" x14ac:dyDescent="0.25">
      <c r="A1006" s="4"/>
      <c r="B1006" s="8"/>
      <c r="F1006" s="3"/>
      <c r="L1006" s="3"/>
    </row>
    <row r="1007" spans="1:12" ht="12.5" x14ac:dyDescent="0.25">
      <c r="A1007" s="4"/>
      <c r="B1007" s="8"/>
      <c r="F1007" s="3"/>
      <c r="L1007" s="3"/>
    </row>
    <row r="1008" spans="1:12" ht="12.5" x14ac:dyDescent="0.25">
      <c r="A1008" s="4"/>
      <c r="B1008" s="8"/>
      <c r="F1008" s="3"/>
      <c r="L1008" s="3"/>
    </row>
    <row r="1009" spans="1:12" ht="12.5" x14ac:dyDescent="0.25">
      <c r="A1009" s="4"/>
      <c r="B1009" s="8"/>
      <c r="F1009" s="3"/>
      <c r="L1009" s="3"/>
    </row>
    <row r="1010" spans="1:12" ht="12.5" x14ac:dyDescent="0.25">
      <c r="A1010" s="4"/>
      <c r="B1010" s="8"/>
      <c r="F1010" s="3"/>
      <c r="L1010" s="3"/>
    </row>
    <row r="1011" spans="1:12" ht="12.5" x14ac:dyDescent="0.25">
      <c r="A1011" s="4"/>
      <c r="B1011" s="8"/>
      <c r="F1011" s="3"/>
      <c r="L1011" s="3"/>
    </row>
    <row r="1012" spans="1:12" ht="12.5" x14ac:dyDescent="0.25">
      <c r="A1012" s="4"/>
      <c r="B1012" s="8"/>
      <c r="F1012" s="3"/>
      <c r="L1012" s="3"/>
    </row>
    <row r="1013" spans="1:12" ht="12.5" x14ac:dyDescent="0.25">
      <c r="A1013" s="4"/>
      <c r="B1013" s="8"/>
      <c r="F1013" s="3"/>
      <c r="L1013" s="3"/>
    </row>
    <row r="1014" spans="1:12" ht="12.5" x14ac:dyDescent="0.25">
      <c r="A1014" s="4"/>
      <c r="B1014" s="8"/>
      <c r="F1014" s="3"/>
      <c r="L1014" s="3"/>
    </row>
    <row r="1015" spans="1:12" ht="12.5" x14ac:dyDescent="0.25">
      <c r="A1015" s="4"/>
      <c r="B1015" s="8"/>
      <c r="F1015" s="3"/>
      <c r="L1015" s="3"/>
    </row>
    <row r="1016" spans="1:12" ht="12.5" x14ac:dyDescent="0.25">
      <c r="A1016" s="4"/>
      <c r="B1016" s="8"/>
      <c r="F1016" s="3"/>
      <c r="L1016" s="3"/>
    </row>
    <row r="1017" spans="1:12" ht="12.5" x14ac:dyDescent="0.25">
      <c r="A1017" s="4"/>
      <c r="B1017" s="8"/>
      <c r="F1017" s="3"/>
      <c r="L1017" s="3"/>
    </row>
    <row r="1018" spans="1:12" ht="12.5" x14ac:dyDescent="0.25">
      <c r="A1018" s="4"/>
      <c r="B1018" s="8"/>
      <c r="F1018" s="3"/>
      <c r="L1018" s="3"/>
    </row>
    <row r="1019" spans="1:12" ht="12.5" x14ac:dyDescent="0.25">
      <c r="A1019" s="4"/>
      <c r="B1019" s="8"/>
      <c r="F1019" s="3"/>
      <c r="L1019" s="3"/>
    </row>
    <row r="1020" spans="1:12" ht="12.5" x14ac:dyDescent="0.25">
      <c r="A1020" s="4"/>
      <c r="B1020" s="8"/>
      <c r="F1020" s="3"/>
      <c r="L1020" s="3"/>
    </row>
    <row r="1021" spans="1:12" ht="12.5" x14ac:dyDescent="0.25">
      <c r="A1021" s="4"/>
      <c r="B1021" s="8"/>
      <c r="F1021" s="3"/>
      <c r="L1021" s="3"/>
    </row>
    <row r="1022" spans="1:12" ht="12.5" x14ac:dyDescent="0.25">
      <c r="A1022" s="4"/>
      <c r="B1022" s="8"/>
      <c r="F1022" s="3"/>
      <c r="L1022" s="3"/>
    </row>
    <row r="1023" spans="1:12" ht="12.5" x14ac:dyDescent="0.25">
      <c r="A1023" s="4"/>
      <c r="B1023" s="8"/>
      <c r="F1023" s="3"/>
      <c r="L1023" s="3"/>
    </row>
    <row r="1024" spans="1:12" ht="12.5" x14ac:dyDescent="0.25">
      <c r="A1024" s="4"/>
      <c r="B1024" s="8"/>
      <c r="F1024" s="3"/>
      <c r="L1024" s="3"/>
    </row>
    <row r="1025" spans="1:12" ht="12.5" x14ac:dyDescent="0.25">
      <c r="A1025" s="4"/>
      <c r="B1025" s="8"/>
      <c r="F1025" s="3"/>
      <c r="L1025" s="3"/>
    </row>
    <row r="1026" spans="1:12" ht="12.5" x14ac:dyDescent="0.25">
      <c r="A1026" s="4"/>
      <c r="B1026" s="8"/>
      <c r="F1026" s="3"/>
      <c r="L1026" s="3"/>
    </row>
    <row r="1027" spans="1:12" ht="12.5" x14ac:dyDescent="0.25">
      <c r="A1027" s="4"/>
      <c r="B1027" s="8"/>
      <c r="F1027" s="3"/>
      <c r="L1027" s="3"/>
    </row>
    <row r="1028" spans="1:12" ht="12.5" x14ac:dyDescent="0.25">
      <c r="A1028" s="4"/>
      <c r="B1028" s="8"/>
      <c r="F1028" s="3"/>
      <c r="L1028" s="3"/>
    </row>
    <row r="1029" spans="1:12" ht="12.5" x14ac:dyDescent="0.25">
      <c r="A1029" s="4"/>
      <c r="B1029" s="8"/>
      <c r="F1029" s="3"/>
      <c r="L1029" s="3"/>
    </row>
    <row r="1030" spans="1:12" ht="12.5" x14ac:dyDescent="0.25">
      <c r="A1030" s="4"/>
      <c r="B1030" s="8"/>
      <c r="F1030" s="3"/>
      <c r="L1030" s="3"/>
    </row>
    <row r="1031" spans="1:12" ht="12.5" x14ac:dyDescent="0.25">
      <c r="A1031" s="4"/>
      <c r="B1031" s="8"/>
      <c r="F1031" s="3"/>
      <c r="L1031" s="3"/>
    </row>
    <row r="1032" spans="1:12" ht="12.5" x14ac:dyDescent="0.25">
      <c r="A1032" s="4"/>
      <c r="B1032" s="8"/>
      <c r="F1032" s="3"/>
      <c r="L1032" s="3"/>
    </row>
    <row r="1033" spans="1:12" ht="12.5" x14ac:dyDescent="0.25">
      <c r="A1033" s="4"/>
      <c r="B1033" s="8"/>
      <c r="F1033" s="3"/>
      <c r="L1033" s="3"/>
    </row>
    <row r="1034" spans="1:12" ht="12.5" x14ac:dyDescent="0.25">
      <c r="A1034" s="4"/>
      <c r="B1034" s="8"/>
      <c r="F1034" s="3"/>
      <c r="L1034" s="3"/>
    </row>
    <row r="1035" spans="1:12" ht="12.5" x14ac:dyDescent="0.25">
      <c r="A1035" s="4"/>
      <c r="B1035" s="8"/>
      <c r="F1035" s="3"/>
      <c r="L1035" s="3"/>
    </row>
    <row r="1036" spans="1:12" ht="12.5" x14ac:dyDescent="0.25">
      <c r="A1036" s="4"/>
      <c r="B1036" s="8"/>
      <c r="F1036" s="3"/>
      <c r="L1036" s="3"/>
    </row>
    <row r="1037" spans="1:12" ht="12.5" x14ac:dyDescent="0.25">
      <c r="A1037" s="4"/>
      <c r="B1037" s="8"/>
      <c r="F1037" s="3"/>
      <c r="L1037" s="3"/>
    </row>
    <row r="1038" spans="1:12" ht="12.5" x14ac:dyDescent="0.25">
      <c r="A1038" s="4"/>
      <c r="B1038" s="8"/>
      <c r="F1038" s="3"/>
      <c r="L1038" s="3"/>
    </row>
    <row r="1039" spans="1:12" ht="12.5" x14ac:dyDescent="0.25">
      <c r="A1039" s="4"/>
      <c r="B1039" s="8"/>
      <c r="F1039" s="3"/>
      <c r="L1039" s="3"/>
    </row>
    <row r="1040" spans="1:12" ht="12.5" x14ac:dyDescent="0.25">
      <c r="A1040" s="4"/>
      <c r="B1040" s="8"/>
      <c r="F1040" s="3"/>
      <c r="L1040" s="3"/>
    </row>
    <row r="1041" spans="1:12" ht="12.5" x14ac:dyDescent="0.25">
      <c r="A1041" s="4"/>
      <c r="B1041" s="8"/>
      <c r="F1041" s="3"/>
      <c r="L1041" s="3"/>
    </row>
    <row r="1042" spans="1:12" ht="12.5" x14ac:dyDescent="0.25">
      <c r="A1042" s="4"/>
      <c r="B1042" s="8"/>
      <c r="F1042" s="3"/>
      <c r="L1042" s="3"/>
    </row>
    <row r="1043" spans="1:12" ht="12.5" x14ac:dyDescent="0.25">
      <c r="A1043" s="4"/>
      <c r="B1043" s="8"/>
      <c r="F1043" s="3"/>
      <c r="L1043" s="3"/>
    </row>
    <row r="1044" spans="1:12" ht="12.5" x14ac:dyDescent="0.25">
      <c r="A1044" s="4"/>
      <c r="B1044" s="8"/>
      <c r="F1044" s="3"/>
      <c r="L1044" s="3"/>
    </row>
    <row r="1045" spans="1:12" ht="12.5" x14ac:dyDescent="0.25">
      <c r="A1045" s="4"/>
      <c r="B1045" s="8"/>
      <c r="F1045" s="3"/>
      <c r="L1045" s="3"/>
    </row>
    <row r="1046" spans="1:12" ht="12.5" x14ac:dyDescent="0.25">
      <c r="A1046" s="4"/>
      <c r="B1046" s="8"/>
      <c r="F1046" s="3"/>
      <c r="L1046" s="3"/>
    </row>
    <row r="1047" spans="1:12" ht="12.5" x14ac:dyDescent="0.25">
      <c r="A1047" s="4"/>
      <c r="B1047" s="8"/>
      <c r="F1047" s="3"/>
      <c r="L1047" s="3"/>
    </row>
    <row r="1048" spans="1:12" ht="12.5" x14ac:dyDescent="0.25">
      <c r="A1048" s="4"/>
      <c r="B1048" s="8"/>
      <c r="F1048" s="3"/>
      <c r="L1048" s="3"/>
    </row>
    <row r="1049" spans="1:12" ht="12.5" x14ac:dyDescent="0.25">
      <c r="A1049" s="4"/>
      <c r="B1049" s="8"/>
      <c r="F1049" s="3"/>
      <c r="L1049" s="3"/>
    </row>
    <row r="1050" spans="1:12" ht="12.5" x14ac:dyDescent="0.25">
      <c r="A1050" s="4"/>
      <c r="B1050" s="8"/>
      <c r="F1050" s="3"/>
      <c r="L1050" s="3"/>
    </row>
    <row r="1051" spans="1:12" ht="12.5" x14ac:dyDescent="0.25">
      <c r="A1051" s="4"/>
      <c r="B1051" s="8"/>
      <c r="F1051" s="3"/>
      <c r="L1051" s="3"/>
    </row>
    <row r="1052" spans="1:12" ht="12.5" x14ac:dyDescent="0.25">
      <c r="A1052" s="4"/>
      <c r="B1052" s="8"/>
      <c r="F1052" s="3"/>
      <c r="L1052" s="3"/>
    </row>
    <row r="1053" spans="1:12" ht="12.5" x14ac:dyDescent="0.25">
      <c r="A1053" s="4"/>
      <c r="B1053" s="8"/>
      <c r="F1053" s="3"/>
      <c r="L1053" s="3"/>
    </row>
    <row r="1054" spans="1:12" ht="12.5" x14ac:dyDescent="0.25">
      <c r="A1054" s="4"/>
      <c r="B1054" s="8"/>
      <c r="F1054" s="3"/>
      <c r="L1054" s="3"/>
    </row>
    <row r="1055" spans="1:12" ht="12.5" x14ac:dyDescent="0.25">
      <c r="A1055" s="4"/>
      <c r="B1055" s="8"/>
      <c r="F1055" s="3"/>
      <c r="L1055" s="3"/>
    </row>
    <row r="1056" spans="1:12" ht="12.5" x14ac:dyDescent="0.25">
      <c r="A1056" s="4"/>
      <c r="B1056" s="8"/>
      <c r="F1056" s="3"/>
      <c r="L1056" s="3"/>
    </row>
    <row r="1057" spans="1:12" ht="12.5" x14ac:dyDescent="0.25">
      <c r="A1057" s="4"/>
      <c r="B1057" s="8"/>
      <c r="F1057" s="3"/>
      <c r="L1057" s="3"/>
    </row>
    <row r="1058" spans="1:12" ht="12.5" x14ac:dyDescent="0.25">
      <c r="A1058" s="4"/>
      <c r="B1058" s="8"/>
      <c r="F1058" s="3"/>
      <c r="L1058" s="3"/>
    </row>
    <row r="1059" spans="1:12" ht="12.5" x14ac:dyDescent="0.25">
      <c r="A1059" s="4"/>
      <c r="B1059" s="8"/>
      <c r="F1059" s="3"/>
      <c r="L1059" s="3"/>
    </row>
    <row r="1060" spans="1:12" ht="12.5" x14ac:dyDescent="0.25">
      <c r="A1060" s="4"/>
      <c r="B1060" s="8"/>
      <c r="F1060" s="3"/>
      <c r="L1060" s="3"/>
    </row>
    <row r="1061" spans="1:12" ht="12.5" x14ac:dyDescent="0.25">
      <c r="A1061" s="4"/>
      <c r="B1061" s="8"/>
      <c r="F1061" s="3"/>
      <c r="L1061" s="3"/>
    </row>
    <row r="1062" spans="1:12" ht="12.5" x14ac:dyDescent="0.25">
      <c r="A1062" s="4"/>
      <c r="B1062" s="8"/>
      <c r="F1062" s="3"/>
      <c r="L1062" s="3"/>
    </row>
    <row r="1063" spans="1:12" ht="12.5" x14ac:dyDescent="0.25">
      <c r="A1063" s="4"/>
      <c r="B1063" s="8"/>
      <c r="F1063" s="3"/>
      <c r="L1063" s="3"/>
    </row>
    <row r="1064" spans="1:12" ht="12.5" x14ac:dyDescent="0.25">
      <c r="A1064" s="4"/>
      <c r="B1064" s="8"/>
      <c r="F1064" s="3"/>
      <c r="L1064" s="3"/>
    </row>
    <row r="1065" spans="1:12" ht="12.5" x14ac:dyDescent="0.25">
      <c r="A1065" s="4"/>
      <c r="B1065" s="8"/>
      <c r="F1065" s="3"/>
      <c r="L1065" s="3"/>
    </row>
    <row r="1066" spans="1:12" ht="12.5" x14ac:dyDescent="0.25">
      <c r="A1066" s="4"/>
      <c r="B1066" s="8"/>
      <c r="F1066" s="3"/>
      <c r="L1066" s="3"/>
    </row>
    <row r="1067" spans="1:12" ht="12.5" x14ac:dyDescent="0.25">
      <c r="A1067" s="4"/>
      <c r="B1067" s="8"/>
      <c r="F1067" s="3"/>
      <c r="L1067" s="3"/>
    </row>
    <row r="1068" spans="1:12" ht="12.5" x14ac:dyDescent="0.25">
      <c r="A1068" s="4"/>
      <c r="B1068" s="8"/>
      <c r="F1068" s="3"/>
      <c r="L1068" s="3"/>
    </row>
    <row r="1069" spans="1:12" ht="12.5" x14ac:dyDescent="0.25">
      <c r="A1069" s="4"/>
      <c r="B1069" s="8"/>
      <c r="F1069" s="3"/>
      <c r="L1069" s="3"/>
    </row>
    <row r="1070" spans="1:12" ht="12.5" x14ac:dyDescent="0.25">
      <c r="A1070" s="4"/>
      <c r="B1070" s="8"/>
      <c r="F1070" s="3"/>
      <c r="L1070" s="3"/>
    </row>
    <row r="1071" spans="1:12" ht="12.5" x14ac:dyDescent="0.25">
      <c r="A1071" s="4"/>
      <c r="B1071" s="8"/>
      <c r="F1071" s="3"/>
      <c r="L1071" s="3"/>
    </row>
    <row r="1072" spans="1:12" ht="12.5" x14ac:dyDescent="0.25">
      <c r="A1072" s="4"/>
      <c r="B1072" s="8"/>
      <c r="F1072" s="3"/>
      <c r="L1072" s="3"/>
    </row>
    <row r="1073" spans="1:12" ht="12.5" x14ac:dyDescent="0.25">
      <c r="A1073" s="4"/>
      <c r="B1073" s="8"/>
      <c r="F1073" s="3"/>
      <c r="L1073" s="3"/>
    </row>
    <row r="1074" spans="1:12" ht="12.5" x14ac:dyDescent="0.25">
      <c r="A1074" s="4"/>
      <c r="B1074" s="8"/>
      <c r="F1074" s="3"/>
      <c r="L1074" s="3"/>
    </row>
    <row r="1075" spans="1:12" ht="12.5" x14ac:dyDescent="0.25">
      <c r="A1075" s="4"/>
      <c r="B1075" s="8"/>
      <c r="F1075" s="3"/>
      <c r="L1075" s="3"/>
    </row>
    <row r="1076" spans="1:12" ht="12.5" x14ac:dyDescent="0.25">
      <c r="A1076" s="4"/>
      <c r="B1076" s="8"/>
      <c r="F1076" s="3"/>
      <c r="L1076" s="3"/>
    </row>
    <row r="1077" spans="1:12" ht="12.5" x14ac:dyDescent="0.25">
      <c r="A1077" s="4"/>
      <c r="B1077" s="8"/>
      <c r="F1077" s="3"/>
      <c r="L1077" s="3"/>
    </row>
    <row r="1078" spans="1:12" ht="12.5" x14ac:dyDescent="0.25">
      <c r="A1078" s="4"/>
      <c r="B1078" s="8"/>
      <c r="F1078" s="3"/>
      <c r="L1078" s="3"/>
    </row>
    <row r="1079" spans="1:12" ht="12.5" x14ac:dyDescent="0.25">
      <c r="A1079" s="4"/>
      <c r="B1079" s="8"/>
      <c r="F1079" s="3"/>
      <c r="L1079" s="3"/>
    </row>
    <row r="1080" spans="1:12" ht="12.5" x14ac:dyDescent="0.25">
      <c r="A1080" s="4"/>
      <c r="B1080" s="8"/>
      <c r="F1080" s="3"/>
      <c r="L1080" s="3"/>
    </row>
    <row r="1081" spans="1:12" ht="12.5" x14ac:dyDescent="0.25">
      <c r="A1081" s="4"/>
      <c r="B1081" s="8"/>
      <c r="F1081" s="3"/>
      <c r="L1081" s="3"/>
    </row>
    <row r="1082" spans="1:12" ht="12.5" x14ac:dyDescent="0.25">
      <c r="A1082" s="4"/>
      <c r="B1082" s="8"/>
      <c r="F1082" s="3"/>
      <c r="L1082" s="3"/>
    </row>
    <row r="1083" spans="1:12" ht="12.5" x14ac:dyDescent="0.25">
      <c r="A1083" s="4"/>
      <c r="B1083" s="8"/>
      <c r="F1083" s="3"/>
      <c r="L1083" s="3"/>
    </row>
    <row r="1084" spans="1:12" ht="12.5" x14ac:dyDescent="0.25">
      <c r="A1084" s="4"/>
      <c r="B1084" s="8"/>
      <c r="F1084" s="3"/>
      <c r="L1084" s="3"/>
    </row>
    <row r="1085" spans="1:12" ht="12.5" x14ac:dyDescent="0.25">
      <c r="A1085" s="4"/>
      <c r="B1085" s="8"/>
      <c r="F1085" s="3"/>
      <c r="L1085" s="3"/>
    </row>
    <row r="1086" spans="1:12" ht="12.5" x14ac:dyDescent="0.25">
      <c r="A1086" s="4"/>
      <c r="B1086" s="8"/>
      <c r="F1086" s="3"/>
      <c r="L1086" s="3"/>
    </row>
    <row r="1087" spans="1:12" ht="12.5" x14ac:dyDescent="0.25">
      <c r="A1087" s="4"/>
      <c r="B1087" s="8"/>
      <c r="F1087" s="3"/>
      <c r="L1087" s="3"/>
    </row>
    <row r="1088" spans="1:12" ht="12.5" x14ac:dyDescent="0.25">
      <c r="A1088" s="4"/>
      <c r="B1088" s="8"/>
      <c r="F1088" s="3"/>
      <c r="L1088" s="3"/>
    </row>
    <row r="1089" spans="1:12" ht="12.5" x14ac:dyDescent="0.25">
      <c r="A1089" s="4"/>
      <c r="B1089" s="8"/>
      <c r="F1089" s="3"/>
      <c r="L1089" s="3"/>
    </row>
    <row r="1090" spans="1:12" ht="12.5" x14ac:dyDescent="0.25">
      <c r="A1090" s="4"/>
      <c r="B1090" s="8"/>
      <c r="F1090" s="3"/>
      <c r="L1090" s="3"/>
    </row>
    <row r="1091" spans="1:12" ht="12.5" x14ac:dyDescent="0.25">
      <c r="A1091" s="4"/>
      <c r="B1091" s="8"/>
      <c r="F1091" s="3"/>
      <c r="L1091" s="3"/>
    </row>
    <row r="1092" spans="1:12" ht="12.5" x14ac:dyDescent="0.25">
      <c r="A1092" s="4"/>
      <c r="B1092" s="8"/>
      <c r="F1092" s="3"/>
      <c r="L1092" s="3"/>
    </row>
    <row r="1093" spans="1:12" ht="12.5" x14ac:dyDescent="0.25">
      <c r="A1093" s="4"/>
      <c r="B1093" s="8"/>
      <c r="F1093" s="3"/>
      <c r="L1093" s="3"/>
    </row>
    <row r="1094" spans="1:12" ht="12.5" x14ac:dyDescent="0.25">
      <c r="A1094" s="4"/>
      <c r="B1094" s="8"/>
      <c r="F1094" s="3"/>
      <c r="L1094" s="3"/>
    </row>
    <row r="1095" spans="1:12" ht="12.5" x14ac:dyDescent="0.25">
      <c r="A1095" s="4"/>
      <c r="B1095" s="8"/>
      <c r="F1095" s="3"/>
      <c r="L1095" s="3"/>
    </row>
    <row r="1096" spans="1:12" ht="12.5" x14ac:dyDescent="0.25">
      <c r="A1096" s="4"/>
      <c r="B1096" s="8"/>
      <c r="F1096" s="3"/>
      <c r="L1096" s="3"/>
    </row>
    <row r="1097" spans="1:12" ht="12.5" x14ac:dyDescent="0.25">
      <c r="A1097" s="4"/>
      <c r="B1097" s="8"/>
      <c r="F1097" s="3"/>
      <c r="L1097" s="3"/>
    </row>
    <row r="1098" spans="1:12" ht="12.5" x14ac:dyDescent="0.25">
      <c r="A1098" s="4"/>
      <c r="B1098" s="8"/>
      <c r="F1098" s="3"/>
      <c r="L1098" s="3"/>
    </row>
    <row r="1099" spans="1:12" ht="12.5" x14ac:dyDescent="0.25">
      <c r="A1099" s="4"/>
      <c r="B1099" s="8"/>
      <c r="F1099" s="3"/>
      <c r="L1099" s="3"/>
    </row>
    <row r="1100" spans="1:12" ht="12.5" x14ac:dyDescent="0.25">
      <c r="A1100" s="4"/>
      <c r="B1100" s="8"/>
      <c r="F1100" s="3"/>
      <c r="L1100" s="3"/>
    </row>
    <row r="1101" spans="1:12" ht="12.5" x14ac:dyDescent="0.25">
      <c r="A1101" s="4"/>
      <c r="B1101" s="8"/>
      <c r="F1101" s="3"/>
      <c r="L1101" s="3"/>
    </row>
    <row r="1102" spans="1:12" ht="12.5" x14ac:dyDescent="0.25">
      <c r="A1102" s="4"/>
      <c r="B1102" s="8"/>
      <c r="F1102" s="3"/>
      <c r="L1102" s="3"/>
    </row>
    <row r="1103" spans="1:12" ht="12.5" x14ac:dyDescent="0.25">
      <c r="A1103" s="4"/>
      <c r="B1103" s="8"/>
      <c r="F1103" s="3"/>
      <c r="L1103" s="3"/>
    </row>
    <row r="1104" spans="1:12" ht="12.5" x14ac:dyDescent="0.25">
      <c r="A1104" s="4"/>
      <c r="B1104" s="8"/>
      <c r="F1104" s="3"/>
      <c r="L1104" s="3"/>
    </row>
    <row r="1105" spans="1:12" ht="12.5" x14ac:dyDescent="0.25">
      <c r="A1105" s="4"/>
      <c r="B1105" s="8"/>
      <c r="F1105" s="3"/>
      <c r="L1105" s="3"/>
    </row>
    <row r="1106" spans="1:12" ht="12.5" x14ac:dyDescent="0.25">
      <c r="A1106" s="4"/>
      <c r="B1106" s="8"/>
      <c r="F1106" s="3"/>
      <c r="L1106" s="3"/>
    </row>
    <row r="1107" spans="1:12" ht="12.5" x14ac:dyDescent="0.25">
      <c r="A1107" s="4"/>
      <c r="B1107" s="8"/>
      <c r="F1107" s="3"/>
      <c r="L1107" s="3"/>
    </row>
    <row r="1108" spans="1:12" ht="12.5" x14ac:dyDescent="0.25">
      <c r="A1108" s="4"/>
      <c r="B1108" s="8"/>
      <c r="F1108" s="3"/>
      <c r="L1108" s="3"/>
    </row>
    <row r="1109" spans="1:12" ht="12.5" x14ac:dyDescent="0.25">
      <c r="A1109" s="4"/>
      <c r="B1109" s="8"/>
      <c r="F1109" s="3"/>
      <c r="L1109" s="3"/>
    </row>
    <row r="1110" spans="1:12" ht="12.5" x14ac:dyDescent="0.25">
      <c r="A1110" s="4"/>
      <c r="B1110" s="8"/>
      <c r="F1110" s="3"/>
      <c r="L1110" s="3"/>
    </row>
    <row r="1111" spans="1:12" ht="12.5" x14ac:dyDescent="0.25">
      <c r="A1111" s="4"/>
      <c r="B1111" s="8"/>
      <c r="F1111" s="3"/>
      <c r="L1111" s="3"/>
    </row>
    <row r="1112" spans="1:12" ht="12.5" x14ac:dyDescent="0.25">
      <c r="A1112" s="4"/>
      <c r="B1112" s="8"/>
      <c r="F1112" s="3"/>
      <c r="L1112" s="3"/>
    </row>
    <row r="1113" spans="1:12" ht="12.5" x14ac:dyDescent="0.25">
      <c r="A1113" s="4"/>
      <c r="B1113" s="8"/>
      <c r="F1113" s="3"/>
      <c r="L1113" s="3"/>
    </row>
    <row r="1114" spans="1:12" ht="12.5" x14ac:dyDescent="0.25">
      <c r="A1114" s="4"/>
      <c r="B1114" s="8"/>
      <c r="F1114" s="3"/>
      <c r="L1114" s="3"/>
    </row>
    <row r="1115" spans="1:12" ht="12.5" x14ac:dyDescent="0.25">
      <c r="A1115" s="4"/>
      <c r="B1115" s="8"/>
      <c r="F1115" s="3"/>
      <c r="L1115" s="3"/>
    </row>
    <row r="1116" spans="1:12" ht="12.5" x14ac:dyDescent="0.25">
      <c r="A1116" s="4"/>
      <c r="B1116" s="8"/>
      <c r="F1116" s="3"/>
      <c r="L1116" s="3"/>
    </row>
    <row r="1117" spans="1:12" ht="12.5" x14ac:dyDescent="0.25">
      <c r="A1117" s="4"/>
      <c r="B1117" s="8"/>
      <c r="F1117" s="3"/>
      <c r="L1117" s="3"/>
    </row>
    <row r="1118" spans="1:12" ht="12.5" x14ac:dyDescent="0.25">
      <c r="A1118" s="4"/>
      <c r="B1118" s="8"/>
      <c r="F1118" s="3"/>
      <c r="L1118" s="3"/>
    </row>
    <row r="1119" spans="1:12" ht="12.5" x14ac:dyDescent="0.25">
      <c r="A1119" s="4"/>
      <c r="B1119" s="8"/>
      <c r="F1119" s="3"/>
      <c r="L1119" s="3"/>
    </row>
    <row r="1120" spans="1:12" ht="12.5" x14ac:dyDescent="0.25">
      <c r="A1120" s="4"/>
      <c r="B1120" s="8"/>
      <c r="F1120" s="3"/>
      <c r="L1120" s="3"/>
    </row>
    <row r="1121" spans="1:12" ht="12.5" x14ac:dyDescent="0.25">
      <c r="A1121" s="4"/>
      <c r="B1121" s="8"/>
      <c r="F1121" s="3"/>
      <c r="L1121" s="3"/>
    </row>
    <row r="1122" spans="1:12" ht="12.5" x14ac:dyDescent="0.25">
      <c r="A1122" s="4"/>
      <c r="B1122" s="8"/>
      <c r="F1122" s="3"/>
      <c r="L1122" s="3"/>
    </row>
    <row r="1123" spans="1:12" ht="12.5" x14ac:dyDescent="0.25">
      <c r="A1123" s="4"/>
      <c r="B1123" s="8"/>
      <c r="F1123" s="3"/>
      <c r="L1123" s="3"/>
    </row>
    <row r="1124" spans="1:12" ht="12.5" x14ac:dyDescent="0.25">
      <c r="A1124" s="4"/>
      <c r="B1124" s="8"/>
      <c r="F1124" s="3"/>
      <c r="L1124" s="3"/>
    </row>
    <row r="1125" spans="1:12" ht="12.5" x14ac:dyDescent="0.25">
      <c r="A1125" s="4"/>
      <c r="B1125" s="8"/>
      <c r="F1125" s="3"/>
      <c r="L1125" s="3"/>
    </row>
    <row r="1126" spans="1:12" ht="12.5" x14ac:dyDescent="0.25">
      <c r="A1126" s="4"/>
      <c r="B1126" s="8"/>
      <c r="F1126" s="3"/>
      <c r="L1126" s="3"/>
    </row>
    <row r="1127" spans="1:12" ht="12.5" x14ac:dyDescent="0.25">
      <c r="A1127" s="4"/>
      <c r="B1127" s="8"/>
      <c r="F1127" s="3"/>
      <c r="L1127" s="3"/>
    </row>
    <row r="1128" spans="1:12" ht="12.5" x14ac:dyDescent="0.25">
      <c r="A1128" s="4"/>
      <c r="B1128" s="8"/>
      <c r="F1128" s="3"/>
      <c r="L1128" s="3"/>
    </row>
    <row r="1129" spans="1:12" ht="12.5" x14ac:dyDescent="0.25">
      <c r="A1129" s="4"/>
      <c r="B1129" s="8"/>
      <c r="F1129" s="3"/>
      <c r="L1129" s="3"/>
    </row>
    <row r="1130" spans="1:12" ht="12.5" x14ac:dyDescent="0.25">
      <c r="A1130" s="4"/>
      <c r="B1130" s="8"/>
      <c r="F1130" s="3"/>
      <c r="L1130" s="3"/>
    </row>
    <row r="1131" spans="1:12" ht="12.5" x14ac:dyDescent="0.25">
      <c r="A1131" s="4"/>
      <c r="B1131" s="8"/>
      <c r="F1131" s="3"/>
      <c r="L1131" s="3"/>
    </row>
    <row r="1132" spans="1:12" ht="12.5" x14ac:dyDescent="0.25">
      <c r="A1132" s="4"/>
      <c r="B1132" s="8"/>
      <c r="F1132" s="3"/>
      <c r="L1132" s="3"/>
    </row>
    <row r="1133" spans="1:12" ht="12.5" x14ac:dyDescent="0.25">
      <c r="A1133" s="4"/>
      <c r="B1133" s="8"/>
      <c r="F1133" s="3"/>
      <c r="L1133" s="3"/>
    </row>
    <row r="1134" spans="1:12" ht="12.5" x14ac:dyDescent="0.25">
      <c r="A1134" s="4"/>
      <c r="B1134" s="8"/>
      <c r="F1134" s="3"/>
      <c r="L1134" s="3"/>
    </row>
    <row r="1135" spans="1:12" ht="12.5" x14ac:dyDescent="0.25">
      <c r="A1135" s="4"/>
      <c r="B1135" s="8"/>
      <c r="F1135" s="3"/>
      <c r="L1135" s="3"/>
    </row>
    <row r="1136" spans="1:12" ht="12.5" x14ac:dyDescent="0.25">
      <c r="A1136" s="4"/>
      <c r="B1136" s="8"/>
      <c r="F1136" s="3"/>
      <c r="L1136" s="3"/>
    </row>
    <row r="1137" spans="1:12" ht="12.5" x14ac:dyDescent="0.25">
      <c r="A1137" s="4"/>
      <c r="B1137" s="8"/>
      <c r="F1137" s="3"/>
      <c r="L1137" s="3"/>
    </row>
    <row r="1138" spans="1:12" ht="12.5" x14ac:dyDescent="0.25">
      <c r="A1138" s="4"/>
      <c r="B1138" s="8"/>
      <c r="F1138" s="3"/>
      <c r="L1138" s="3"/>
    </row>
    <row r="1139" spans="1:12" ht="12.5" x14ac:dyDescent="0.25">
      <c r="A1139" s="4"/>
      <c r="B1139" s="8"/>
      <c r="F1139" s="3"/>
      <c r="L1139" s="3"/>
    </row>
    <row r="1140" spans="1:12" ht="12.5" x14ac:dyDescent="0.25">
      <c r="A1140" s="4"/>
      <c r="B1140" s="8"/>
      <c r="F1140" s="3"/>
      <c r="L1140" s="3"/>
    </row>
    <row r="1141" spans="1:12" ht="12.5" x14ac:dyDescent="0.25">
      <c r="A1141" s="4"/>
      <c r="B1141" s="8"/>
      <c r="F1141" s="3"/>
      <c r="L1141" s="3"/>
    </row>
    <row r="1142" spans="1:12" ht="12.5" x14ac:dyDescent="0.25">
      <c r="A1142" s="4"/>
      <c r="B1142" s="8"/>
      <c r="F1142" s="3"/>
      <c r="L1142" s="3"/>
    </row>
    <row r="1143" spans="1:12" ht="12.5" x14ac:dyDescent="0.25">
      <c r="A1143" s="4"/>
      <c r="B1143" s="8"/>
      <c r="F1143" s="3"/>
      <c r="L1143" s="3"/>
    </row>
    <row r="1144" spans="1:12" ht="12.5" x14ac:dyDescent="0.25">
      <c r="A1144" s="4"/>
      <c r="B1144" s="8"/>
      <c r="F1144" s="3"/>
      <c r="L1144" s="3"/>
    </row>
    <row r="1145" spans="1:12" ht="12.5" x14ac:dyDescent="0.25">
      <c r="A1145" s="4"/>
      <c r="B1145" s="8"/>
      <c r="F1145" s="3"/>
      <c r="L1145" s="3"/>
    </row>
    <row r="1146" spans="1:12" ht="12.5" x14ac:dyDescent="0.25">
      <c r="A1146" s="4"/>
      <c r="B1146" s="8"/>
      <c r="F1146" s="3"/>
      <c r="L1146" s="3"/>
    </row>
    <row r="1147" spans="1:12" ht="12.5" x14ac:dyDescent="0.25">
      <c r="A1147" s="4"/>
      <c r="B1147" s="8"/>
      <c r="F1147" s="3"/>
      <c r="L1147" s="3"/>
    </row>
    <row r="1148" spans="1:12" ht="12.5" x14ac:dyDescent="0.25">
      <c r="A1148" s="4"/>
      <c r="B1148" s="8"/>
      <c r="F1148" s="3"/>
      <c r="L1148" s="3"/>
    </row>
    <row r="1149" spans="1:12" ht="12.5" x14ac:dyDescent="0.25">
      <c r="A1149" s="4"/>
      <c r="B1149" s="8"/>
      <c r="F1149" s="3"/>
      <c r="L1149" s="3"/>
    </row>
    <row r="1150" spans="1:12" ht="12.5" x14ac:dyDescent="0.25">
      <c r="A1150" s="4"/>
      <c r="B1150" s="8"/>
      <c r="F1150" s="3"/>
      <c r="L1150" s="3"/>
    </row>
    <row r="1151" spans="1:12" ht="12.5" x14ac:dyDescent="0.25">
      <c r="A1151" s="4"/>
      <c r="B1151" s="8"/>
      <c r="F1151" s="3"/>
      <c r="L1151" s="3"/>
    </row>
    <row r="1152" spans="1:12" ht="12.5" x14ac:dyDescent="0.25">
      <c r="A1152" s="4"/>
      <c r="B1152" s="8"/>
      <c r="F1152" s="3"/>
      <c r="L1152" s="3"/>
    </row>
    <row r="1153" spans="1:12" ht="12.5" x14ac:dyDescent="0.25">
      <c r="A1153" s="4"/>
      <c r="B1153" s="8"/>
      <c r="F1153" s="3"/>
      <c r="L1153" s="3"/>
    </row>
    <row r="1154" spans="1:12" ht="12.5" x14ac:dyDescent="0.25">
      <c r="A1154" s="4"/>
      <c r="B1154" s="8"/>
      <c r="F1154" s="3"/>
      <c r="L1154" s="3"/>
    </row>
    <row r="1155" spans="1:12" ht="12.5" x14ac:dyDescent="0.25">
      <c r="A1155" s="4"/>
      <c r="B1155" s="8"/>
      <c r="F1155" s="3"/>
      <c r="L1155" s="3"/>
    </row>
    <row r="1156" spans="1:12" ht="12.5" x14ac:dyDescent="0.25">
      <c r="A1156" s="4"/>
      <c r="B1156" s="8"/>
      <c r="F1156" s="3"/>
      <c r="L1156" s="3"/>
    </row>
    <row r="1157" spans="1:12" ht="12.5" x14ac:dyDescent="0.25">
      <c r="A1157" s="4"/>
      <c r="B1157" s="8"/>
      <c r="F1157" s="3"/>
      <c r="L1157" s="3"/>
    </row>
    <row r="1158" spans="1:12" ht="12.5" x14ac:dyDescent="0.25">
      <c r="A1158" s="4"/>
      <c r="B1158" s="8"/>
      <c r="F1158" s="3"/>
      <c r="L1158" s="3"/>
    </row>
    <row r="1159" spans="1:12" ht="12.5" x14ac:dyDescent="0.25">
      <c r="A1159" s="4"/>
      <c r="B1159" s="8"/>
      <c r="F1159" s="3"/>
      <c r="L1159" s="3"/>
    </row>
    <row r="1160" spans="1:12" ht="12.5" x14ac:dyDescent="0.25">
      <c r="A1160" s="4"/>
      <c r="B1160" s="8"/>
      <c r="F1160" s="3"/>
      <c r="L1160" s="3"/>
    </row>
    <row r="1161" spans="1:12" ht="12.5" x14ac:dyDescent="0.25">
      <c r="A1161" s="4"/>
      <c r="B1161" s="8"/>
      <c r="F1161" s="3"/>
      <c r="L1161" s="3"/>
    </row>
    <row r="1162" spans="1:12" ht="12.5" x14ac:dyDescent="0.25">
      <c r="A1162" s="4"/>
      <c r="B1162" s="8"/>
      <c r="F1162" s="3"/>
      <c r="L1162" s="3"/>
    </row>
    <row r="1163" spans="1:12" ht="12.5" x14ac:dyDescent="0.25">
      <c r="A1163" s="4"/>
      <c r="B1163" s="8"/>
      <c r="F1163" s="3"/>
      <c r="L1163" s="3"/>
    </row>
    <row r="1164" spans="1:12" ht="12.5" x14ac:dyDescent="0.25">
      <c r="A1164" s="4"/>
      <c r="B1164" s="8"/>
      <c r="F1164" s="3"/>
      <c r="L1164" s="3"/>
    </row>
    <row r="1165" spans="1:12" ht="12.5" x14ac:dyDescent="0.25">
      <c r="A1165" s="4"/>
      <c r="B1165" s="8"/>
      <c r="F1165" s="3"/>
      <c r="L1165" s="3"/>
    </row>
    <row r="1166" spans="1:12" ht="12.5" x14ac:dyDescent="0.25">
      <c r="A1166" s="4"/>
      <c r="B1166" s="8"/>
      <c r="F1166" s="3"/>
      <c r="L1166" s="3"/>
    </row>
    <row r="1167" spans="1:12" ht="12.5" x14ac:dyDescent="0.25">
      <c r="A1167" s="4"/>
      <c r="B1167" s="8"/>
      <c r="F1167" s="3"/>
      <c r="L1167" s="3"/>
    </row>
    <row r="1168" spans="1:12" ht="12.5" x14ac:dyDescent="0.25">
      <c r="A1168" s="4"/>
      <c r="B1168" s="8"/>
      <c r="F1168" s="3"/>
      <c r="L1168" s="3"/>
    </row>
    <row r="1169" spans="1:12" ht="12.5" x14ac:dyDescent="0.25">
      <c r="A1169" s="4"/>
      <c r="B1169" s="8"/>
      <c r="F1169" s="3"/>
      <c r="L1169" s="3"/>
    </row>
    <row r="1170" spans="1:12" ht="12.5" x14ac:dyDescent="0.25">
      <c r="A1170" s="4"/>
      <c r="B1170" s="8"/>
      <c r="F1170" s="3"/>
      <c r="L1170" s="3"/>
    </row>
    <row r="1171" spans="1:12" ht="12.5" x14ac:dyDescent="0.25">
      <c r="A1171" s="4"/>
      <c r="B1171" s="8"/>
      <c r="F1171" s="3"/>
      <c r="L1171" s="3"/>
    </row>
    <row r="1172" spans="1:12" ht="12.5" x14ac:dyDescent="0.25">
      <c r="A1172" s="4"/>
      <c r="B1172" s="8"/>
      <c r="F1172" s="3"/>
      <c r="L1172" s="3"/>
    </row>
    <row r="1173" spans="1:12" ht="12.5" x14ac:dyDescent="0.25">
      <c r="A1173" s="4"/>
      <c r="B1173" s="8"/>
      <c r="F1173" s="3"/>
      <c r="L1173" s="3"/>
    </row>
    <row r="1174" spans="1:12" ht="12.5" x14ac:dyDescent="0.25">
      <c r="A1174" s="4"/>
      <c r="B1174" s="8"/>
      <c r="F1174" s="3"/>
      <c r="L1174" s="3"/>
    </row>
    <row r="1175" spans="1:12" ht="12.5" x14ac:dyDescent="0.25">
      <c r="A1175" s="4"/>
      <c r="B1175" s="8"/>
      <c r="F1175" s="3"/>
      <c r="L1175" s="3"/>
    </row>
    <row r="1176" spans="1:12" ht="12.5" x14ac:dyDescent="0.25">
      <c r="A1176" s="4"/>
      <c r="B1176" s="8"/>
      <c r="F1176" s="3"/>
      <c r="L1176" s="3"/>
    </row>
    <row r="1177" spans="1:12" ht="12.5" x14ac:dyDescent="0.25">
      <c r="A1177" s="4"/>
      <c r="B1177" s="8"/>
      <c r="F1177" s="3"/>
      <c r="L1177" s="3"/>
    </row>
    <row r="1178" spans="1:12" ht="12.5" x14ac:dyDescent="0.25">
      <c r="A1178" s="4"/>
      <c r="B1178" s="8"/>
      <c r="F1178" s="3"/>
      <c r="L1178" s="3"/>
    </row>
    <row r="1179" spans="1:12" ht="12.5" x14ac:dyDescent="0.25">
      <c r="A1179" s="4"/>
      <c r="B1179" s="8"/>
      <c r="F1179" s="3"/>
      <c r="L1179" s="3"/>
    </row>
    <row r="1180" spans="1:12" ht="12.5" x14ac:dyDescent="0.25">
      <c r="A1180" s="4"/>
      <c r="B1180" s="8"/>
      <c r="F1180" s="3"/>
      <c r="L1180" s="3"/>
    </row>
    <row r="1181" spans="1:12" ht="12.5" x14ac:dyDescent="0.25">
      <c r="A1181" s="4"/>
      <c r="B1181" s="8"/>
      <c r="F1181" s="3"/>
      <c r="L1181" s="3"/>
    </row>
    <row r="1182" spans="1:12" ht="12.5" x14ac:dyDescent="0.25">
      <c r="A1182" s="4"/>
      <c r="B1182" s="8"/>
      <c r="F1182" s="3"/>
      <c r="L1182" s="3"/>
    </row>
    <row r="1183" spans="1:12" ht="12.5" x14ac:dyDescent="0.25">
      <c r="A1183" s="4"/>
      <c r="B1183" s="8"/>
      <c r="F1183" s="3"/>
      <c r="L1183" s="3"/>
    </row>
    <row r="1184" spans="1:12" ht="12.5" x14ac:dyDescent="0.25">
      <c r="A1184" s="4"/>
      <c r="B1184" s="8"/>
      <c r="F1184" s="3"/>
      <c r="L1184" s="3"/>
    </row>
    <row r="1185" spans="1:12" ht="12.5" x14ac:dyDescent="0.25">
      <c r="A1185" s="4"/>
      <c r="B1185" s="8"/>
      <c r="F1185" s="3"/>
      <c r="L1185" s="3"/>
    </row>
    <row r="1186" spans="1:12" ht="12.5" x14ac:dyDescent="0.25">
      <c r="A1186" s="4"/>
      <c r="B1186" s="8"/>
      <c r="F1186" s="3"/>
      <c r="L1186" s="3"/>
    </row>
    <row r="1187" spans="1:12" ht="12.5" x14ac:dyDescent="0.25">
      <c r="A1187" s="4"/>
      <c r="B1187" s="8"/>
      <c r="F1187" s="3"/>
      <c r="L1187" s="3"/>
    </row>
    <row r="1188" spans="1:12" ht="12.5" x14ac:dyDescent="0.25">
      <c r="A1188" s="4"/>
      <c r="B1188" s="8"/>
      <c r="F1188" s="3"/>
      <c r="L1188" s="3"/>
    </row>
    <row r="1189" spans="1:12" ht="12.5" x14ac:dyDescent="0.25">
      <c r="A1189" s="4"/>
      <c r="B1189" s="8"/>
      <c r="F1189" s="3"/>
      <c r="L1189" s="3"/>
    </row>
    <row r="1190" spans="1:12" ht="12.5" x14ac:dyDescent="0.25">
      <c r="A1190" s="4"/>
      <c r="B1190" s="8"/>
      <c r="F1190" s="3"/>
      <c r="L1190" s="3"/>
    </row>
    <row r="1191" spans="1:12" ht="12.5" x14ac:dyDescent="0.25">
      <c r="A1191" s="4"/>
      <c r="B1191" s="8"/>
      <c r="F1191" s="3"/>
      <c r="L1191" s="3"/>
    </row>
    <row r="1192" spans="1:12" ht="12.5" x14ac:dyDescent="0.25">
      <c r="A1192" s="4"/>
      <c r="B1192" s="8"/>
      <c r="F1192" s="3"/>
      <c r="L1192" s="3"/>
    </row>
    <row r="1193" spans="1:12" ht="12.5" x14ac:dyDescent="0.25">
      <c r="A1193" s="4"/>
      <c r="B1193" s="8"/>
      <c r="F1193" s="3"/>
      <c r="L1193" s="3"/>
    </row>
    <row r="1194" spans="1:12" ht="12.5" x14ac:dyDescent="0.25">
      <c r="A1194" s="4"/>
      <c r="B1194" s="8"/>
      <c r="F1194" s="3"/>
      <c r="L1194" s="3"/>
    </row>
    <row r="1195" spans="1:12" ht="12.5" x14ac:dyDescent="0.25">
      <c r="A1195" s="4"/>
      <c r="B1195" s="8"/>
      <c r="F1195" s="3"/>
      <c r="L1195" s="3"/>
    </row>
    <row r="1196" spans="1:12" ht="12.5" x14ac:dyDescent="0.25">
      <c r="A1196" s="4"/>
      <c r="B1196" s="8"/>
      <c r="F1196" s="3"/>
      <c r="L1196" s="3"/>
    </row>
    <row r="1197" spans="1:12" ht="12.5" x14ac:dyDescent="0.25">
      <c r="A1197" s="4"/>
      <c r="B1197" s="8"/>
      <c r="F1197" s="3"/>
      <c r="L1197" s="3"/>
    </row>
    <row r="1198" spans="1:12" ht="12.5" x14ac:dyDescent="0.25">
      <c r="A1198" s="4"/>
      <c r="B1198" s="8"/>
      <c r="F1198" s="3"/>
      <c r="L1198" s="3"/>
    </row>
    <row r="1199" spans="1:12" ht="12.5" x14ac:dyDescent="0.25">
      <c r="A1199" s="4"/>
      <c r="B1199" s="8"/>
      <c r="F1199" s="3"/>
    </row>
    <row r="1200" spans="1:12" ht="12.5" x14ac:dyDescent="0.25">
      <c r="A1200" s="4"/>
      <c r="B1200" s="8"/>
      <c r="F1200" s="3"/>
    </row>
    <row r="1201" spans="1:6" ht="12.5" x14ac:dyDescent="0.25">
      <c r="A1201" s="4"/>
      <c r="B1201" s="8"/>
      <c r="F1201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203"/>
  <sheetViews>
    <sheetView zoomScale="70" zoomScaleNormal="70" workbookViewId="0">
      <pane ySplit="4" topLeftCell="A5" activePane="bottomLeft" state="frozen"/>
      <selection pane="bottomLeft" activeCell="G19" sqref="G19"/>
    </sheetView>
  </sheetViews>
  <sheetFormatPr defaultColWidth="14.453125" defaultRowHeight="15.75" customHeight="1" x14ac:dyDescent="0.25"/>
  <cols>
    <col min="3" max="3" width="10.26953125" customWidth="1"/>
    <col min="4" max="4" width="48.81640625" customWidth="1"/>
    <col min="7" max="7" width="41.54296875" customWidth="1"/>
    <col min="8" max="8" width="3.7265625" customWidth="1"/>
    <col min="9" max="9" width="15.26953125" customWidth="1"/>
    <col min="10" max="10" width="15.7265625" bestFit="1" customWidth="1"/>
    <col min="13" max="13" width="41.1796875" customWidth="1"/>
    <col min="14" max="14" width="22.7265625" customWidth="1"/>
    <col min="15" max="15" width="21.54296875" customWidth="1"/>
    <col min="16" max="16" width="21.7265625" customWidth="1"/>
  </cols>
  <sheetData>
    <row r="1" spans="1:22" ht="15.75" customHeight="1" x14ac:dyDescent="0.3">
      <c r="A1" s="49" t="s">
        <v>2</v>
      </c>
      <c r="H1" s="39"/>
      <c r="I1" s="49" t="s">
        <v>62</v>
      </c>
    </row>
    <row r="2" spans="1:22" ht="15.75" customHeight="1" x14ac:dyDescent="0.25">
      <c r="A2" s="40" t="s">
        <v>307</v>
      </c>
      <c r="B2" s="41" t="s">
        <v>308</v>
      </c>
      <c r="H2" s="39"/>
    </row>
    <row r="3" spans="1:22" ht="15.75" customHeight="1" x14ac:dyDescent="0.25">
      <c r="H3" s="39"/>
    </row>
    <row r="4" spans="1:22" ht="15.75" customHeight="1" x14ac:dyDescent="0.3">
      <c r="A4" s="5" t="s">
        <v>106</v>
      </c>
      <c r="B4" s="6" t="s">
        <v>309</v>
      </c>
      <c r="C4" s="1"/>
      <c r="D4" s="1" t="s">
        <v>84</v>
      </c>
      <c r="E4" s="1" t="s">
        <v>85</v>
      </c>
      <c r="F4" s="1" t="s">
        <v>86</v>
      </c>
      <c r="G4" s="1" t="s">
        <v>87</v>
      </c>
      <c r="H4" s="56"/>
      <c r="I4" s="5" t="s">
        <v>106</v>
      </c>
      <c r="J4" s="6" t="s">
        <v>309</v>
      </c>
      <c r="K4" s="1"/>
      <c r="L4" s="1"/>
      <c r="M4" s="1" t="s">
        <v>84</v>
      </c>
      <c r="N4" s="1" t="s">
        <v>85</v>
      </c>
      <c r="O4" s="1" t="s">
        <v>86</v>
      </c>
      <c r="P4" s="1" t="s">
        <v>87</v>
      </c>
      <c r="Q4" s="1"/>
      <c r="R4" s="1"/>
      <c r="S4" s="1"/>
      <c r="T4" s="1"/>
      <c r="U4" s="1"/>
      <c r="V4" s="1"/>
    </row>
    <row r="5" spans="1:22" ht="15.75" customHeight="1" x14ac:dyDescent="0.35">
      <c r="A5" s="84">
        <v>50000</v>
      </c>
      <c r="B5" s="8">
        <v>1.46</v>
      </c>
      <c r="D5" s="2" t="s">
        <v>88</v>
      </c>
      <c r="E5" s="2"/>
      <c r="F5" s="3"/>
      <c r="H5" s="39"/>
      <c r="I5" s="53">
        <v>500000</v>
      </c>
      <c r="J5" s="54">
        <f>2.71*1.16</f>
        <v>3.1435999999999997</v>
      </c>
      <c r="K5" s="55" t="s">
        <v>323</v>
      </c>
      <c r="M5" s="2" t="s">
        <v>88</v>
      </c>
      <c r="N5" s="2"/>
      <c r="O5" s="3"/>
    </row>
    <row r="6" spans="1:22" ht="15.75" customHeight="1" x14ac:dyDescent="0.35">
      <c r="A6" s="84">
        <v>100000</v>
      </c>
      <c r="B6" s="8">
        <v>2.71</v>
      </c>
      <c r="D6" s="2" t="s">
        <v>310</v>
      </c>
      <c r="E6" s="2"/>
      <c r="F6" s="3"/>
      <c r="H6" s="39"/>
      <c r="I6" s="4"/>
      <c r="J6" s="8"/>
      <c r="K6" s="55" t="s">
        <v>324</v>
      </c>
      <c r="M6" s="2" t="s">
        <v>310</v>
      </c>
      <c r="N6" s="2"/>
      <c r="O6" s="3"/>
    </row>
    <row r="7" spans="1:22" ht="15.75" customHeight="1" x14ac:dyDescent="0.25">
      <c r="A7" s="84">
        <v>170000</v>
      </c>
      <c r="B7" s="8">
        <v>4.46</v>
      </c>
      <c r="D7" s="2" t="s">
        <v>90</v>
      </c>
      <c r="E7" s="2"/>
      <c r="F7" s="3"/>
      <c r="H7" s="39"/>
      <c r="I7" s="4">
        <v>1000000</v>
      </c>
      <c r="J7" s="33">
        <v>5.5627700000000004</v>
      </c>
      <c r="M7" s="2" t="s">
        <v>90</v>
      </c>
      <c r="N7" s="2"/>
      <c r="O7" s="3"/>
    </row>
    <row r="8" spans="1:22" ht="15.75" customHeight="1" x14ac:dyDescent="0.25">
      <c r="A8" s="84">
        <v>300000</v>
      </c>
      <c r="B8" s="139">
        <v>2.71</v>
      </c>
      <c r="D8" s="2" t="s">
        <v>91</v>
      </c>
      <c r="H8" s="39"/>
      <c r="M8" s="2" t="s">
        <v>91</v>
      </c>
    </row>
    <row r="9" spans="1:22" ht="15.75" customHeight="1" x14ac:dyDescent="0.25">
      <c r="A9" s="85">
        <v>500000</v>
      </c>
      <c r="B9" s="33">
        <v>5.5627700000000004</v>
      </c>
      <c r="D9" s="2" t="s">
        <v>92</v>
      </c>
      <c r="H9" s="39"/>
      <c r="M9" s="2" t="s">
        <v>92</v>
      </c>
    </row>
    <row r="10" spans="1:22" ht="15.75" customHeight="1" x14ac:dyDescent="0.35">
      <c r="A10" s="82">
        <f>+I11</f>
        <v>1000000</v>
      </c>
      <c r="B10" s="8"/>
      <c r="D10" s="2" t="s">
        <v>93</v>
      </c>
      <c r="H10" s="39"/>
      <c r="I10" s="82">
        <f>+I5</f>
        <v>500000</v>
      </c>
      <c r="J10" s="140">
        <f>+B8</f>
        <v>2.71</v>
      </c>
      <c r="M10" s="2" t="s">
        <v>93</v>
      </c>
    </row>
    <row r="11" spans="1:22" ht="15.75" customHeight="1" x14ac:dyDescent="0.35">
      <c r="A11" s="4"/>
      <c r="B11" s="8"/>
      <c r="D11" s="2" t="s">
        <v>94</v>
      </c>
      <c r="E11" s="2"/>
      <c r="F11" s="3"/>
      <c r="G11" s="2"/>
      <c r="H11" s="39"/>
      <c r="I11" s="82">
        <f>+I7</f>
        <v>1000000</v>
      </c>
      <c r="J11" s="83">
        <f>+J7</f>
        <v>5.5627700000000004</v>
      </c>
      <c r="M11" s="2" t="s">
        <v>94</v>
      </c>
      <c r="N11" s="2"/>
      <c r="O11" s="3"/>
      <c r="P11" s="2"/>
    </row>
    <row r="12" spans="1:22" ht="15.75" customHeight="1" x14ac:dyDescent="0.25">
      <c r="A12" s="4"/>
      <c r="B12" s="8"/>
      <c r="D12" s="2" t="s">
        <v>95</v>
      </c>
      <c r="H12" s="39"/>
      <c r="I12" s="4"/>
      <c r="J12" s="33"/>
      <c r="M12" s="2" t="s">
        <v>95</v>
      </c>
    </row>
    <row r="13" spans="1:22" ht="15.75" customHeight="1" x14ac:dyDescent="0.25">
      <c r="D13" s="2" t="s">
        <v>96</v>
      </c>
      <c r="H13" s="39"/>
      <c r="M13" s="2" t="s">
        <v>96</v>
      </c>
    </row>
    <row r="14" spans="1:22" ht="15.75" customHeight="1" x14ac:dyDescent="0.25">
      <c r="D14" s="2" t="s">
        <v>104</v>
      </c>
      <c r="E14" s="2"/>
      <c r="F14" s="3"/>
      <c r="G14" s="2"/>
      <c r="H14" s="39"/>
      <c r="M14" s="2" t="s">
        <v>104</v>
      </c>
      <c r="N14" s="2"/>
      <c r="O14" s="3"/>
      <c r="P14" s="2"/>
    </row>
    <row r="15" spans="1:22" ht="15.75" customHeight="1" x14ac:dyDescent="0.25">
      <c r="D15" s="2" t="s">
        <v>105</v>
      </c>
      <c r="E15" s="2"/>
      <c r="F15" s="3"/>
      <c r="G15" s="2"/>
      <c r="H15" s="39"/>
      <c r="M15" s="2" t="s">
        <v>105</v>
      </c>
      <c r="N15" s="2"/>
      <c r="O15" s="3"/>
      <c r="P15" s="2"/>
    </row>
    <row r="16" spans="1:22" ht="15.75" customHeight="1" x14ac:dyDescent="0.25">
      <c r="D16" s="2" t="s">
        <v>106</v>
      </c>
      <c r="E16" s="2"/>
      <c r="F16" s="9"/>
      <c r="G16" s="2"/>
      <c r="H16" s="39"/>
      <c r="M16" s="2" t="s">
        <v>106</v>
      </c>
      <c r="N16" s="2"/>
      <c r="O16" s="9"/>
      <c r="P16" s="2"/>
    </row>
    <row r="17" spans="1:16" ht="15.75" customHeight="1" x14ac:dyDescent="0.25">
      <c r="A17" s="4"/>
      <c r="B17" s="8"/>
      <c r="D17" s="2" t="s">
        <v>59</v>
      </c>
      <c r="E17" s="2"/>
      <c r="F17" s="3"/>
      <c r="G17" s="2"/>
      <c r="H17" s="39"/>
      <c r="M17" s="2" t="s">
        <v>59</v>
      </c>
      <c r="N17" s="2"/>
      <c r="O17" s="3"/>
      <c r="P17" s="2"/>
    </row>
    <row r="18" spans="1:16" ht="15.75" customHeight="1" x14ac:dyDescent="0.25">
      <c r="A18" s="4"/>
      <c r="B18" s="8"/>
      <c r="D18" s="2" t="s">
        <v>97</v>
      </c>
      <c r="H18" s="39"/>
      <c r="M18" s="2" t="s">
        <v>97</v>
      </c>
    </row>
    <row r="19" spans="1:16" ht="15.75" customHeight="1" x14ac:dyDescent="0.25">
      <c r="A19" s="4"/>
      <c r="B19" s="8"/>
      <c r="D19" s="2" t="s">
        <v>98</v>
      </c>
      <c r="H19" s="39"/>
      <c r="M19" s="2" t="s">
        <v>98</v>
      </c>
    </row>
    <row r="20" spans="1:16" ht="15.75" customHeight="1" x14ac:dyDescent="0.25">
      <c r="A20" s="4"/>
      <c r="B20" s="8"/>
      <c r="D20" s="2" t="s">
        <v>99</v>
      </c>
      <c r="E20" s="2"/>
      <c r="F20" s="3"/>
      <c r="G20" s="2"/>
      <c r="H20" s="39"/>
      <c r="M20" s="2" t="s">
        <v>99</v>
      </c>
      <c r="N20" s="2"/>
      <c r="O20" s="3"/>
      <c r="P20" s="2"/>
    </row>
    <row r="21" spans="1:16" ht="15.75" customHeight="1" x14ac:dyDescent="0.25">
      <c r="A21" s="4"/>
      <c r="B21" s="8"/>
      <c r="D21" s="2" t="s">
        <v>102</v>
      </c>
      <c r="H21" s="39"/>
      <c r="M21" s="2" t="s">
        <v>102</v>
      </c>
    </row>
    <row r="22" spans="1:16" ht="15.75" customHeight="1" x14ac:dyDescent="0.25">
      <c r="A22" s="4"/>
      <c r="B22" s="8"/>
      <c r="D22" s="2" t="s">
        <v>103</v>
      </c>
      <c r="H22" s="39"/>
      <c r="M22" s="2" t="s">
        <v>103</v>
      </c>
    </row>
    <row r="23" spans="1:16" ht="15.75" customHeight="1" x14ac:dyDescent="0.25">
      <c r="A23" s="4"/>
      <c r="B23" s="8"/>
      <c r="D23" s="2" t="s">
        <v>108</v>
      </c>
      <c r="E23" s="2"/>
      <c r="F23" s="3"/>
      <c r="H23" s="39"/>
      <c r="M23" s="2" t="s">
        <v>108</v>
      </c>
      <c r="N23" s="2"/>
      <c r="O23" s="3"/>
    </row>
    <row r="24" spans="1:16" ht="15.75" customHeight="1" x14ac:dyDescent="0.25">
      <c r="A24" s="4"/>
      <c r="B24" s="8"/>
      <c r="D24" s="2" t="s">
        <v>109</v>
      </c>
      <c r="E24" s="2"/>
      <c r="F24" s="3"/>
      <c r="G24" s="2"/>
      <c r="H24" s="39"/>
      <c r="M24" s="2" t="s">
        <v>109</v>
      </c>
      <c r="N24" s="2"/>
      <c r="O24" s="3"/>
      <c r="P24" s="2"/>
    </row>
    <row r="25" spans="1:16" ht="15.75" customHeight="1" x14ac:dyDescent="0.25">
      <c r="A25" s="4"/>
      <c r="B25" s="8"/>
      <c r="D25" s="2" t="s">
        <v>111</v>
      </c>
      <c r="E25" s="2"/>
      <c r="F25" s="3"/>
      <c r="G25" s="2"/>
      <c r="H25" s="39"/>
      <c r="M25" s="2" t="s">
        <v>111</v>
      </c>
      <c r="N25" s="2"/>
      <c r="O25" s="3"/>
      <c r="P25" s="2"/>
    </row>
    <row r="26" spans="1:16" ht="15.75" customHeight="1" x14ac:dyDescent="0.25">
      <c r="A26" s="4"/>
      <c r="B26" s="8"/>
      <c r="D26" s="2" t="s">
        <v>115</v>
      </c>
      <c r="H26" s="39"/>
      <c r="M26" s="2" t="s">
        <v>115</v>
      </c>
    </row>
    <row r="27" spans="1:16" ht="15.75" customHeight="1" x14ac:dyDescent="0.25">
      <c r="A27" s="4"/>
      <c r="B27" s="8"/>
      <c r="D27" s="2" t="s">
        <v>114</v>
      </c>
      <c r="E27" s="2"/>
      <c r="F27" s="3"/>
      <c r="H27" s="39"/>
      <c r="M27" s="2" t="s">
        <v>114</v>
      </c>
      <c r="N27" s="2"/>
      <c r="O27" s="3"/>
    </row>
    <row r="28" spans="1:16" ht="15.75" customHeight="1" x14ac:dyDescent="0.25">
      <c r="A28" s="4"/>
      <c r="B28" s="8"/>
      <c r="D28" s="2" t="s">
        <v>118</v>
      </c>
      <c r="H28" s="39"/>
      <c r="M28" s="2" t="s">
        <v>118</v>
      </c>
    </row>
    <row r="29" spans="1:16" ht="15.75" customHeight="1" x14ac:dyDescent="0.25">
      <c r="A29" s="4"/>
      <c r="B29" s="8"/>
      <c r="D29" s="2" t="s">
        <v>121</v>
      </c>
      <c r="E29" s="2" t="s">
        <v>122</v>
      </c>
      <c r="F29" s="2">
        <v>40</v>
      </c>
      <c r="G29" s="2" t="s">
        <v>123</v>
      </c>
      <c r="H29" s="39"/>
      <c r="M29" s="2" t="s">
        <v>121</v>
      </c>
      <c r="N29" s="2" t="s">
        <v>122</v>
      </c>
      <c r="O29" s="2">
        <v>40</v>
      </c>
      <c r="P29" s="2" t="s">
        <v>123</v>
      </c>
    </row>
    <row r="30" spans="1:16" ht="15.75" customHeight="1" x14ac:dyDescent="0.25">
      <c r="A30" s="4"/>
      <c r="B30" s="8"/>
      <c r="D30" s="2" t="s">
        <v>124</v>
      </c>
      <c r="E30" s="2" t="s">
        <v>122</v>
      </c>
      <c r="F30" s="2">
        <v>-1</v>
      </c>
      <c r="G30" s="2" t="s">
        <v>123</v>
      </c>
      <c r="H30" s="39"/>
      <c r="M30" s="2" t="s">
        <v>124</v>
      </c>
      <c r="N30" s="2" t="s">
        <v>122</v>
      </c>
      <c r="O30" s="2">
        <v>-1</v>
      </c>
      <c r="P30" s="2" t="s">
        <v>123</v>
      </c>
    </row>
    <row r="31" spans="1:16" ht="15.75" customHeight="1" x14ac:dyDescent="0.25">
      <c r="A31" s="4"/>
      <c r="B31" s="8"/>
      <c r="D31" s="2" t="s">
        <v>125</v>
      </c>
      <c r="E31" s="2" t="s">
        <v>122</v>
      </c>
      <c r="F31" s="2">
        <v>15</v>
      </c>
      <c r="G31" s="2" t="s">
        <v>123</v>
      </c>
      <c r="H31" s="39"/>
      <c r="M31" s="2" t="s">
        <v>125</v>
      </c>
      <c r="N31" s="2" t="s">
        <v>122</v>
      </c>
      <c r="O31" s="2">
        <v>15</v>
      </c>
      <c r="P31" s="2" t="s">
        <v>123</v>
      </c>
    </row>
    <row r="32" spans="1:16" ht="15.75" customHeight="1" x14ac:dyDescent="0.25">
      <c r="A32" s="4"/>
      <c r="B32" s="8"/>
      <c r="D32" s="2" t="s">
        <v>126</v>
      </c>
      <c r="E32" s="2" t="s">
        <v>122</v>
      </c>
      <c r="F32" s="4">
        <v>20000</v>
      </c>
      <c r="H32" s="39"/>
      <c r="M32" s="2" t="s">
        <v>126</v>
      </c>
      <c r="N32" s="2" t="s">
        <v>122</v>
      </c>
      <c r="O32" s="4">
        <v>20000</v>
      </c>
    </row>
    <row r="33" spans="1:16" ht="15.75" customHeight="1" x14ac:dyDescent="0.25">
      <c r="A33" s="4"/>
      <c r="B33" s="8"/>
      <c r="D33" s="2" t="s">
        <v>127</v>
      </c>
      <c r="E33" s="2" t="s">
        <v>122</v>
      </c>
      <c r="F33" s="4">
        <v>10000</v>
      </c>
      <c r="H33" s="39"/>
      <c r="M33" s="2" t="s">
        <v>127</v>
      </c>
      <c r="N33" s="2" t="s">
        <v>122</v>
      </c>
      <c r="O33" s="4">
        <v>10000</v>
      </c>
    </row>
    <row r="34" spans="1:16" ht="15.75" customHeight="1" x14ac:dyDescent="0.25">
      <c r="A34" s="4"/>
      <c r="B34" s="8"/>
      <c r="D34" s="2" t="s">
        <v>128</v>
      </c>
      <c r="E34" s="2" t="s">
        <v>122</v>
      </c>
      <c r="F34" s="4">
        <v>100000</v>
      </c>
      <c r="H34" s="39"/>
      <c r="M34" s="2" t="s">
        <v>128</v>
      </c>
      <c r="N34" s="2" t="s">
        <v>122</v>
      </c>
      <c r="O34" s="4">
        <v>100000</v>
      </c>
    </row>
    <row r="35" spans="1:16" ht="15.75" customHeight="1" x14ac:dyDescent="0.25">
      <c r="A35" s="4"/>
      <c r="B35" s="8"/>
      <c r="D35" s="2" t="s">
        <v>129</v>
      </c>
      <c r="E35" s="2" t="s">
        <v>122</v>
      </c>
      <c r="F35" s="4">
        <v>75000</v>
      </c>
      <c r="H35" s="39"/>
      <c r="M35" s="2" t="s">
        <v>129</v>
      </c>
      <c r="N35" s="2" t="s">
        <v>122</v>
      </c>
      <c r="O35" s="4">
        <v>75000</v>
      </c>
    </row>
    <row r="36" spans="1:16" ht="12.5" x14ac:dyDescent="0.25">
      <c r="A36" s="4"/>
      <c r="B36" s="8"/>
      <c r="D36" s="2" t="s">
        <v>130</v>
      </c>
      <c r="E36" s="2" t="s">
        <v>122</v>
      </c>
      <c r="F36" s="4">
        <v>3000</v>
      </c>
      <c r="H36" s="39"/>
      <c r="M36" s="2" t="s">
        <v>130</v>
      </c>
      <c r="N36" s="2" t="s">
        <v>122</v>
      </c>
      <c r="O36" s="4">
        <v>3000</v>
      </c>
    </row>
    <row r="37" spans="1:16" ht="12.5" x14ac:dyDescent="0.25">
      <c r="A37" s="4"/>
      <c r="B37" s="8"/>
      <c r="D37" s="2" t="s">
        <v>131</v>
      </c>
      <c r="E37" s="2" t="s">
        <v>122</v>
      </c>
      <c r="F37" s="4">
        <v>150000</v>
      </c>
      <c r="G37" s="2" t="s">
        <v>132</v>
      </c>
      <c r="H37" s="39"/>
      <c r="M37" s="2" t="s">
        <v>131</v>
      </c>
      <c r="N37" s="2" t="s">
        <v>122</v>
      </c>
      <c r="O37" s="4">
        <v>150000</v>
      </c>
      <c r="P37" s="2" t="s">
        <v>132</v>
      </c>
    </row>
    <row r="38" spans="1:16" ht="12.5" x14ac:dyDescent="0.25">
      <c r="A38" s="4"/>
      <c r="B38" s="8"/>
      <c r="D38" s="2" t="s">
        <v>133</v>
      </c>
      <c r="E38" s="2" t="s">
        <v>122</v>
      </c>
      <c r="F38" s="4">
        <v>250000</v>
      </c>
      <c r="H38" s="39"/>
      <c r="M38" s="2" t="s">
        <v>133</v>
      </c>
      <c r="N38" s="2" t="s">
        <v>122</v>
      </c>
      <c r="O38" s="4">
        <v>250000</v>
      </c>
    </row>
    <row r="39" spans="1:16" ht="12.5" x14ac:dyDescent="0.25">
      <c r="A39" s="4"/>
      <c r="B39" s="8"/>
      <c r="D39" s="2" t="s">
        <v>134</v>
      </c>
      <c r="E39" s="2" t="s">
        <v>122</v>
      </c>
      <c r="F39" s="4">
        <v>30000</v>
      </c>
      <c r="H39" s="39"/>
      <c r="M39" s="2" t="s">
        <v>134</v>
      </c>
      <c r="N39" s="2" t="s">
        <v>122</v>
      </c>
      <c r="O39" s="4">
        <v>30000</v>
      </c>
    </row>
    <row r="40" spans="1:16" ht="12.5" x14ac:dyDescent="0.25">
      <c r="A40" s="4"/>
      <c r="B40" s="8"/>
      <c r="D40" s="2" t="s">
        <v>136</v>
      </c>
      <c r="E40" s="2" t="s">
        <v>122</v>
      </c>
      <c r="F40" s="4">
        <v>250000</v>
      </c>
      <c r="G40" s="2" t="s">
        <v>137</v>
      </c>
      <c r="H40" s="39"/>
      <c r="M40" s="2" t="s">
        <v>136</v>
      </c>
      <c r="N40" s="2" t="s">
        <v>122</v>
      </c>
      <c r="O40" s="4">
        <v>250000</v>
      </c>
      <c r="P40" s="2" t="s">
        <v>137</v>
      </c>
    </row>
    <row r="41" spans="1:16" ht="12.5" x14ac:dyDescent="0.25">
      <c r="A41" s="4"/>
      <c r="B41" s="8"/>
      <c r="D41" s="2" t="s">
        <v>138</v>
      </c>
      <c r="E41" s="2" t="s">
        <v>122</v>
      </c>
      <c r="F41" s="4">
        <v>100000</v>
      </c>
      <c r="G41" s="2" t="s">
        <v>139</v>
      </c>
      <c r="H41" s="39"/>
      <c r="M41" s="2" t="s">
        <v>138</v>
      </c>
      <c r="N41" s="2" t="s">
        <v>122</v>
      </c>
      <c r="O41" s="4">
        <v>100000</v>
      </c>
      <c r="P41" s="2" t="s">
        <v>139</v>
      </c>
    </row>
    <row r="42" spans="1:16" ht="12.5" x14ac:dyDescent="0.25">
      <c r="A42" s="4"/>
      <c r="B42" s="8"/>
      <c r="D42" s="2" t="s">
        <v>312</v>
      </c>
      <c r="E42" s="2" t="s">
        <v>313</v>
      </c>
      <c r="F42" s="3"/>
      <c r="G42" s="2" t="s">
        <v>314</v>
      </c>
      <c r="H42" s="39"/>
      <c r="M42" s="2" t="s">
        <v>312</v>
      </c>
      <c r="N42" s="2" t="s">
        <v>313</v>
      </c>
      <c r="O42" s="3"/>
      <c r="P42" s="2" t="s">
        <v>314</v>
      </c>
    </row>
    <row r="43" spans="1:16" ht="12.5" x14ac:dyDescent="0.25">
      <c r="A43" s="4"/>
      <c r="B43" s="8"/>
      <c r="D43" s="2" t="s">
        <v>325</v>
      </c>
      <c r="H43" s="39"/>
      <c r="M43" s="2" t="s">
        <v>325</v>
      </c>
    </row>
    <row r="44" spans="1:16" ht="12.5" x14ac:dyDescent="0.25">
      <c r="A44" s="4"/>
      <c r="B44" s="8"/>
      <c r="D44" s="2" t="s">
        <v>326</v>
      </c>
      <c r="E44" s="2"/>
      <c r="F44" s="3"/>
      <c r="H44" s="39"/>
      <c r="M44" s="2" t="s">
        <v>326</v>
      </c>
      <c r="N44" s="2"/>
      <c r="O44" s="3"/>
    </row>
    <row r="45" spans="1:16" ht="12.5" x14ac:dyDescent="0.25">
      <c r="A45" s="4"/>
      <c r="B45" s="8"/>
      <c r="D45" s="2" t="s">
        <v>327</v>
      </c>
      <c r="E45" s="2"/>
      <c r="F45" s="4"/>
      <c r="H45" s="39"/>
      <c r="M45" s="2" t="s">
        <v>327</v>
      </c>
      <c r="N45" s="2"/>
      <c r="O45" s="4"/>
    </row>
    <row r="46" spans="1:16" ht="12.5" x14ac:dyDescent="0.25">
      <c r="A46" s="4"/>
      <c r="B46" s="8"/>
      <c r="F46" s="3"/>
      <c r="H46" s="39"/>
      <c r="O46" s="3"/>
    </row>
    <row r="47" spans="1:16" ht="12.5" x14ac:dyDescent="0.25">
      <c r="A47" s="4"/>
      <c r="B47" s="8"/>
      <c r="F47" s="3"/>
      <c r="H47" s="39"/>
      <c r="O47" s="3"/>
    </row>
    <row r="48" spans="1:16" ht="12.5" x14ac:dyDescent="0.25">
      <c r="A48" s="4"/>
      <c r="B48" s="8"/>
      <c r="F48" s="3"/>
      <c r="H48" s="39"/>
      <c r="O48" s="3"/>
    </row>
    <row r="49" spans="1:15" ht="12.5" x14ac:dyDescent="0.25">
      <c r="A49" s="4"/>
      <c r="B49" s="8"/>
      <c r="F49" s="3"/>
      <c r="H49" s="39"/>
      <c r="O49" s="3"/>
    </row>
    <row r="50" spans="1:15" ht="12.5" x14ac:dyDescent="0.25">
      <c r="A50" s="4"/>
      <c r="B50" s="8"/>
      <c r="F50" s="3"/>
      <c r="H50" s="39"/>
      <c r="O50" s="3"/>
    </row>
    <row r="51" spans="1:15" ht="12.5" x14ac:dyDescent="0.25">
      <c r="A51" s="4"/>
      <c r="B51" s="8"/>
      <c r="F51" s="3"/>
      <c r="H51" s="39"/>
      <c r="O51" s="3"/>
    </row>
    <row r="52" spans="1:15" ht="12.5" x14ac:dyDescent="0.25">
      <c r="A52" s="4"/>
      <c r="B52" s="8"/>
      <c r="F52" s="3"/>
      <c r="H52" s="39"/>
      <c r="O52" s="3"/>
    </row>
    <row r="53" spans="1:15" ht="12.5" x14ac:dyDescent="0.25">
      <c r="A53" s="4"/>
      <c r="B53" s="8"/>
      <c r="F53" s="3"/>
      <c r="H53" s="39"/>
      <c r="O53" s="3"/>
    </row>
    <row r="54" spans="1:15" ht="12.5" x14ac:dyDescent="0.25">
      <c r="A54" s="4"/>
      <c r="B54" s="8"/>
      <c r="F54" s="3"/>
      <c r="H54" s="39"/>
      <c r="O54" s="3"/>
    </row>
    <row r="55" spans="1:15" ht="12.5" x14ac:dyDescent="0.25">
      <c r="A55" s="4"/>
      <c r="B55" s="8"/>
      <c r="F55" s="3"/>
      <c r="H55" s="39"/>
      <c r="O55" s="3"/>
    </row>
    <row r="56" spans="1:15" ht="12.5" x14ac:dyDescent="0.25">
      <c r="A56" s="4"/>
      <c r="B56" s="8"/>
      <c r="F56" s="3"/>
      <c r="H56" s="39"/>
      <c r="O56" s="3"/>
    </row>
    <row r="57" spans="1:15" ht="12.5" x14ac:dyDescent="0.25">
      <c r="A57" s="4"/>
      <c r="B57" s="8"/>
      <c r="F57" s="3"/>
      <c r="H57" s="39"/>
      <c r="O57" s="3"/>
    </row>
    <row r="58" spans="1:15" ht="12.5" x14ac:dyDescent="0.25">
      <c r="A58" s="4"/>
      <c r="B58" s="8"/>
      <c r="F58" s="3"/>
      <c r="H58" s="39"/>
      <c r="O58" s="3"/>
    </row>
    <row r="59" spans="1:15" ht="12.5" x14ac:dyDescent="0.25">
      <c r="A59" s="4"/>
      <c r="B59" s="8"/>
      <c r="F59" s="3"/>
      <c r="H59" s="39"/>
      <c r="O59" s="3"/>
    </row>
    <row r="60" spans="1:15" ht="12.5" x14ac:dyDescent="0.25">
      <c r="A60" s="4"/>
      <c r="B60" s="8"/>
      <c r="F60" s="3"/>
      <c r="H60" s="39"/>
      <c r="O60" s="3"/>
    </row>
    <row r="61" spans="1:15" ht="12.5" x14ac:dyDescent="0.25">
      <c r="A61" s="4"/>
      <c r="B61" s="8"/>
      <c r="F61" s="3"/>
      <c r="H61" s="39"/>
      <c r="O61" s="3"/>
    </row>
    <row r="62" spans="1:15" ht="12.5" x14ac:dyDescent="0.25">
      <c r="A62" s="4"/>
      <c r="B62" s="8"/>
      <c r="F62" s="3"/>
      <c r="H62" s="39"/>
      <c r="O62" s="3"/>
    </row>
    <row r="63" spans="1:15" ht="12.5" x14ac:dyDescent="0.25">
      <c r="A63" s="4"/>
      <c r="B63" s="8"/>
      <c r="F63" s="3"/>
      <c r="H63" s="39"/>
      <c r="O63" s="3"/>
    </row>
    <row r="64" spans="1:15" ht="12.5" x14ac:dyDescent="0.25">
      <c r="A64" s="4"/>
      <c r="B64" s="8"/>
      <c r="F64" s="3"/>
      <c r="H64" s="39"/>
      <c r="O64" s="3"/>
    </row>
    <row r="65" spans="1:15" ht="12.5" x14ac:dyDescent="0.25">
      <c r="A65" s="4"/>
      <c r="B65" s="8"/>
      <c r="F65" s="3"/>
      <c r="H65" s="39"/>
      <c r="O65" s="3"/>
    </row>
    <row r="66" spans="1:15" ht="12.5" x14ac:dyDescent="0.25">
      <c r="A66" s="4"/>
      <c r="B66" s="8"/>
      <c r="F66" s="3"/>
      <c r="H66" s="39"/>
      <c r="O66" s="3"/>
    </row>
    <row r="67" spans="1:15" ht="12.5" x14ac:dyDescent="0.25">
      <c r="A67" s="4"/>
      <c r="B67" s="8"/>
      <c r="F67" s="3"/>
      <c r="H67" s="39"/>
      <c r="O67" s="3"/>
    </row>
    <row r="68" spans="1:15" ht="12.5" x14ac:dyDescent="0.25">
      <c r="A68" s="4"/>
      <c r="B68" s="8"/>
      <c r="F68" s="3"/>
      <c r="H68" s="39"/>
      <c r="O68" s="3"/>
    </row>
    <row r="69" spans="1:15" ht="12.5" x14ac:dyDescent="0.25">
      <c r="A69" s="4"/>
      <c r="B69" s="8"/>
      <c r="F69" s="3"/>
      <c r="H69" s="39"/>
      <c r="O69" s="3"/>
    </row>
    <row r="70" spans="1:15" ht="12.5" x14ac:dyDescent="0.25">
      <c r="A70" s="4"/>
      <c r="B70" s="8"/>
      <c r="F70" s="3"/>
      <c r="H70" s="39"/>
      <c r="O70" s="3"/>
    </row>
    <row r="71" spans="1:15" ht="12.5" x14ac:dyDescent="0.25">
      <c r="A71" s="4"/>
      <c r="B71" s="8"/>
      <c r="F71" s="3"/>
      <c r="H71" s="39"/>
      <c r="O71" s="3"/>
    </row>
    <row r="72" spans="1:15" ht="12.5" x14ac:dyDescent="0.25">
      <c r="A72" s="4"/>
      <c r="B72" s="8"/>
      <c r="F72" s="3"/>
      <c r="H72" s="39"/>
      <c r="O72" s="3"/>
    </row>
    <row r="73" spans="1:15" ht="12.5" x14ac:dyDescent="0.25">
      <c r="A73" s="4"/>
      <c r="B73" s="8"/>
      <c r="F73" s="3"/>
      <c r="H73" s="39"/>
      <c r="O73" s="3"/>
    </row>
    <row r="74" spans="1:15" ht="12.5" x14ac:dyDescent="0.25">
      <c r="A74" s="4"/>
      <c r="B74" s="8"/>
      <c r="F74" s="3"/>
      <c r="H74" s="39"/>
      <c r="O74" s="3"/>
    </row>
    <row r="75" spans="1:15" ht="12.5" x14ac:dyDescent="0.25">
      <c r="A75" s="4"/>
      <c r="B75" s="8"/>
      <c r="F75" s="3"/>
      <c r="H75" s="39"/>
      <c r="O75" s="3"/>
    </row>
    <row r="76" spans="1:15" ht="12.5" x14ac:dyDescent="0.25">
      <c r="A76" s="4"/>
      <c r="B76" s="8"/>
      <c r="F76" s="3"/>
      <c r="H76" s="39"/>
      <c r="O76" s="3"/>
    </row>
    <row r="77" spans="1:15" ht="12.5" x14ac:dyDescent="0.25">
      <c r="A77" s="4"/>
      <c r="B77" s="8"/>
      <c r="F77" s="3"/>
      <c r="H77" s="39"/>
      <c r="O77" s="3"/>
    </row>
    <row r="78" spans="1:15" ht="12.5" x14ac:dyDescent="0.25">
      <c r="A78" s="4"/>
      <c r="B78" s="8"/>
      <c r="F78" s="3"/>
      <c r="H78" s="39"/>
      <c r="O78" s="3"/>
    </row>
    <row r="79" spans="1:15" ht="12.5" x14ac:dyDescent="0.25">
      <c r="A79" s="4"/>
      <c r="B79" s="8"/>
      <c r="F79" s="3"/>
      <c r="H79" s="39"/>
      <c r="O79" s="3"/>
    </row>
    <row r="80" spans="1:15" ht="12.5" x14ac:dyDescent="0.25">
      <c r="A80" s="4"/>
      <c r="B80" s="8"/>
      <c r="F80" s="3"/>
      <c r="H80" s="39"/>
      <c r="O80" s="3"/>
    </row>
    <row r="81" spans="1:15" ht="12.5" x14ac:dyDescent="0.25">
      <c r="A81" s="4"/>
      <c r="B81" s="8"/>
      <c r="F81" s="3"/>
      <c r="H81" s="39"/>
      <c r="O81" s="3"/>
    </row>
    <row r="82" spans="1:15" ht="12.5" x14ac:dyDescent="0.25">
      <c r="A82" s="4"/>
      <c r="B82" s="8"/>
      <c r="F82" s="3"/>
      <c r="H82" s="39"/>
      <c r="O82" s="3"/>
    </row>
    <row r="83" spans="1:15" ht="12.5" x14ac:dyDescent="0.25">
      <c r="A83" s="4"/>
      <c r="B83" s="8"/>
      <c r="F83" s="3"/>
      <c r="H83" s="39"/>
      <c r="O83" s="3"/>
    </row>
    <row r="84" spans="1:15" ht="12.5" x14ac:dyDescent="0.25">
      <c r="A84" s="4"/>
      <c r="B84" s="8"/>
      <c r="F84" s="3"/>
      <c r="H84" s="39"/>
      <c r="O84" s="3"/>
    </row>
    <row r="85" spans="1:15" ht="12.5" x14ac:dyDescent="0.25">
      <c r="A85" s="4"/>
      <c r="B85" s="8"/>
      <c r="F85" s="3"/>
      <c r="H85" s="39"/>
      <c r="O85" s="3"/>
    </row>
    <row r="86" spans="1:15" ht="12.5" x14ac:dyDescent="0.25">
      <c r="A86" s="4"/>
      <c r="B86" s="8"/>
      <c r="F86" s="3"/>
      <c r="H86" s="39"/>
      <c r="O86" s="3"/>
    </row>
    <row r="87" spans="1:15" ht="12.5" x14ac:dyDescent="0.25">
      <c r="A87" s="4"/>
      <c r="B87" s="8"/>
      <c r="F87" s="3"/>
      <c r="H87" s="39"/>
      <c r="O87" s="3"/>
    </row>
    <row r="88" spans="1:15" ht="12.5" x14ac:dyDescent="0.25">
      <c r="A88" s="4"/>
      <c r="B88" s="8"/>
      <c r="F88" s="3"/>
      <c r="H88" s="39"/>
      <c r="O88" s="3"/>
    </row>
    <row r="89" spans="1:15" ht="12.5" x14ac:dyDescent="0.25">
      <c r="A89" s="4"/>
      <c r="B89" s="8"/>
      <c r="F89" s="3"/>
      <c r="H89" s="39"/>
      <c r="O89" s="3"/>
    </row>
    <row r="90" spans="1:15" ht="12.5" x14ac:dyDescent="0.25">
      <c r="A90" s="4"/>
      <c r="B90" s="8"/>
      <c r="F90" s="3"/>
      <c r="H90" s="39"/>
      <c r="O90" s="3"/>
    </row>
    <row r="91" spans="1:15" ht="12.5" x14ac:dyDescent="0.25">
      <c r="A91" s="4"/>
      <c r="B91" s="8"/>
      <c r="F91" s="3"/>
      <c r="H91" s="39"/>
      <c r="O91" s="3"/>
    </row>
    <row r="92" spans="1:15" ht="12.5" x14ac:dyDescent="0.25">
      <c r="A92" s="4"/>
      <c r="B92" s="8"/>
      <c r="F92" s="3"/>
      <c r="H92" s="39"/>
      <c r="O92" s="3"/>
    </row>
    <row r="93" spans="1:15" ht="12.5" x14ac:dyDescent="0.25">
      <c r="A93" s="4"/>
      <c r="B93" s="8"/>
      <c r="F93" s="3"/>
      <c r="H93" s="39"/>
      <c r="O93" s="3"/>
    </row>
    <row r="94" spans="1:15" ht="12.5" x14ac:dyDescent="0.25">
      <c r="A94" s="4"/>
      <c r="B94" s="8"/>
      <c r="F94" s="3"/>
      <c r="H94" s="39"/>
      <c r="O94" s="3"/>
    </row>
    <row r="95" spans="1:15" ht="12.5" x14ac:dyDescent="0.25">
      <c r="A95" s="4"/>
      <c r="B95" s="8"/>
      <c r="F95" s="3"/>
      <c r="H95" s="39"/>
      <c r="O95" s="3"/>
    </row>
    <row r="96" spans="1:15" ht="12.5" x14ac:dyDescent="0.25">
      <c r="A96" s="4"/>
      <c r="B96" s="8"/>
      <c r="F96" s="3"/>
      <c r="H96" s="39"/>
      <c r="O96" s="3"/>
    </row>
    <row r="97" spans="1:15" ht="12.5" x14ac:dyDescent="0.25">
      <c r="A97" s="4"/>
      <c r="B97" s="8"/>
      <c r="F97" s="3"/>
      <c r="H97" s="39"/>
      <c r="O97" s="3"/>
    </row>
    <row r="98" spans="1:15" ht="12.5" x14ac:dyDescent="0.25">
      <c r="A98" s="4"/>
      <c r="B98" s="8"/>
      <c r="F98" s="3"/>
      <c r="H98" s="39"/>
      <c r="O98" s="3"/>
    </row>
    <row r="99" spans="1:15" ht="12.5" x14ac:dyDescent="0.25">
      <c r="A99" s="4"/>
      <c r="B99" s="8"/>
      <c r="F99" s="3"/>
      <c r="H99" s="39"/>
      <c r="O99" s="3"/>
    </row>
    <row r="100" spans="1:15" ht="12.5" x14ac:dyDescent="0.25">
      <c r="A100" s="4"/>
      <c r="B100" s="8"/>
      <c r="F100" s="3"/>
      <c r="H100" s="39"/>
      <c r="O100" s="3"/>
    </row>
    <row r="101" spans="1:15" ht="12.5" x14ac:dyDescent="0.25">
      <c r="A101" s="4"/>
      <c r="B101" s="8"/>
      <c r="F101" s="3"/>
      <c r="H101" s="39"/>
      <c r="O101" s="3"/>
    </row>
    <row r="102" spans="1:15" ht="12.5" x14ac:dyDescent="0.25">
      <c r="A102" s="4"/>
      <c r="B102" s="8"/>
      <c r="F102" s="3"/>
      <c r="H102" s="39"/>
      <c r="O102" s="3"/>
    </row>
    <row r="103" spans="1:15" ht="12.5" x14ac:dyDescent="0.25">
      <c r="A103" s="4"/>
      <c r="B103" s="8"/>
      <c r="F103" s="3"/>
      <c r="H103" s="39"/>
      <c r="O103" s="3"/>
    </row>
    <row r="104" spans="1:15" ht="12.5" x14ac:dyDescent="0.25">
      <c r="A104" s="4"/>
      <c r="B104" s="8"/>
      <c r="F104" s="3"/>
      <c r="H104" s="39"/>
      <c r="O104" s="3"/>
    </row>
    <row r="105" spans="1:15" ht="12.5" x14ac:dyDescent="0.25">
      <c r="A105" s="4"/>
      <c r="B105" s="8"/>
      <c r="F105" s="3"/>
      <c r="H105" s="39"/>
      <c r="O105" s="3"/>
    </row>
    <row r="106" spans="1:15" ht="12.5" x14ac:dyDescent="0.25">
      <c r="A106" s="4"/>
      <c r="B106" s="8"/>
      <c r="F106" s="3"/>
      <c r="H106" s="39"/>
      <c r="O106" s="3"/>
    </row>
    <row r="107" spans="1:15" ht="12.5" x14ac:dyDescent="0.25">
      <c r="A107" s="4"/>
      <c r="B107" s="8"/>
      <c r="F107" s="3"/>
      <c r="H107" s="39"/>
      <c r="O107" s="3"/>
    </row>
    <row r="108" spans="1:15" ht="12.5" x14ac:dyDescent="0.25">
      <c r="A108" s="4"/>
      <c r="B108" s="8"/>
      <c r="F108" s="3"/>
      <c r="H108" s="39"/>
      <c r="O108" s="3"/>
    </row>
    <row r="109" spans="1:15" ht="12.5" x14ac:dyDescent="0.25">
      <c r="A109" s="4"/>
      <c r="B109" s="8"/>
      <c r="F109" s="3"/>
      <c r="H109" s="39"/>
      <c r="O109" s="3"/>
    </row>
    <row r="110" spans="1:15" ht="12.5" x14ac:dyDescent="0.25">
      <c r="A110" s="4"/>
      <c r="B110" s="8"/>
      <c r="F110" s="3"/>
      <c r="H110" s="39"/>
      <c r="O110" s="3"/>
    </row>
    <row r="111" spans="1:15" ht="12.5" x14ac:dyDescent="0.25">
      <c r="A111" s="4"/>
      <c r="B111" s="8"/>
      <c r="F111" s="3"/>
      <c r="H111" s="39"/>
      <c r="O111" s="3"/>
    </row>
    <row r="112" spans="1:15" ht="12.5" x14ac:dyDescent="0.25">
      <c r="A112" s="4"/>
      <c r="B112" s="8"/>
      <c r="F112" s="3"/>
      <c r="H112" s="39"/>
      <c r="O112" s="3"/>
    </row>
    <row r="113" spans="1:15" ht="12.5" x14ac:dyDescent="0.25">
      <c r="A113" s="4"/>
      <c r="B113" s="8"/>
      <c r="F113" s="3"/>
      <c r="H113" s="39"/>
      <c r="O113" s="3"/>
    </row>
    <row r="114" spans="1:15" ht="12.5" x14ac:dyDescent="0.25">
      <c r="A114" s="4"/>
      <c r="B114" s="8"/>
      <c r="F114" s="3"/>
      <c r="H114" s="39"/>
      <c r="O114" s="3"/>
    </row>
    <row r="115" spans="1:15" ht="12.5" x14ac:dyDescent="0.25">
      <c r="A115" s="4"/>
      <c r="B115" s="8"/>
      <c r="F115" s="3"/>
      <c r="H115" s="39"/>
      <c r="O115" s="3"/>
    </row>
    <row r="116" spans="1:15" ht="12.5" x14ac:dyDescent="0.25">
      <c r="A116" s="4"/>
      <c r="B116" s="8"/>
      <c r="F116" s="3"/>
      <c r="H116" s="39"/>
      <c r="O116" s="3"/>
    </row>
    <row r="117" spans="1:15" ht="12.5" x14ac:dyDescent="0.25">
      <c r="A117" s="4"/>
      <c r="B117" s="8"/>
      <c r="F117" s="3"/>
      <c r="H117" s="39"/>
      <c r="O117" s="3"/>
    </row>
    <row r="118" spans="1:15" ht="12.5" x14ac:dyDescent="0.25">
      <c r="A118" s="4"/>
      <c r="B118" s="8"/>
      <c r="F118" s="3"/>
      <c r="H118" s="39"/>
      <c r="O118" s="3"/>
    </row>
    <row r="119" spans="1:15" ht="12.5" x14ac:dyDescent="0.25">
      <c r="A119" s="4"/>
      <c r="B119" s="8"/>
      <c r="F119" s="3"/>
      <c r="H119" s="39"/>
      <c r="O119" s="3"/>
    </row>
    <row r="120" spans="1:15" ht="12.5" x14ac:dyDescent="0.25">
      <c r="A120" s="4"/>
      <c r="B120" s="8"/>
      <c r="F120" s="3"/>
      <c r="H120" s="39"/>
      <c r="O120" s="3"/>
    </row>
    <row r="121" spans="1:15" ht="12.5" x14ac:dyDescent="0.25">
      <c r="A121" s="4"/>
      <c r="B121" s="8"/>
      <c r="F121" s="3"/>
      <c r="H121" s="39"/>
      <c r="O121" s="3"/>
    </row>
    <row r="122" spans="1:15" ht="12.5" x14ac:dyDescent="0.25">
      <c r="A122" s="4"/>
      <c r="B122" s="8"/>
      <c r="F122" s="3"/>
      <c r="H122" s="39"/>
      <c r="O122" s="3"/>
    </row>
    <row r="123" spans="1:15" ht="12.5" x14ac:dyDescent="0.25">
      <c r="A123" s="4"/>
      <c r="B123" s="8"/>
      <c r="F123" s="3"/>
      <c r="H123" s="39"/>
      <c r="O123" s="3"/>
    </row>
    <row r="124" spans="1:15" ht="12.5" x14ac:dyDescent="0.25">
      <c r="A124" s="4"/>
      <c r="B124" s="8"/>
      <c r="F124" s="3"/>
      <c r="H124" s="39"/>
      <c r="O124" s="3"/>
    </row>
    <row r="125" spans="1:15" ht="12.5" x14ac:dyDescent="0.25">
      <c r="A125" s="4"/>
      <c r="B125" s="8"/>
      <c r="F125" s="3"/>
      <c r="H125" s="39"/>
      <c r="O125" s="3"/>
    </row>
    <row r="126" spans="1:15" ht="12.5" x14ac:dyDescent="0.25">
      <c r="A126" s="4"/>
      <c r="B126" s="8"/>
      <c r="F126" s="3"/>
      <c r="H126" s="39"/>
      <c r="O126" s="3"/>
    </row>
    <row r="127" spans="1:15" ht="12.5" x14ac:dyDescent="0.25">
      <c r="A127" s="4"/>
      <c r="B127" s="8"/>
      <c r="F127" s="3"/>
      <c r="H127" s="39"/>
      <c r="O127" s="3"/>
    </row>
    <row r="128" spans="1:15" ht="12.5" x14ac:dyDescent="0.25">
      <c r="A128" s="4"/>
      <c r="B128" s="8"/>
      <c r="F128" s="3"/>
      <c r="H128" s="39"/>
      <c r="O128" s="3"/>
    </row>
    <row r="129" spans="1:15" ht="12.5" x14ac:dyDescent="0.25">
      <c r="A129" s="4"/>
      <c r="B129" s="8"/>
      <c r="F129" s="3"/>
      <c r="H129" s="39"/>
      <c r="O129" s="3"/>
    </row>
    <row r="130" spans="1:15" ht="12.5" x14ac:dyDescent="0.25">
      <c r="A130" s="4"/>
      <c r="B130" s="8"/>
      <c r="F130" s="3"/>
      <c r="H130" s="39"/>
      <c r="O130" s="3"/>
    </row>
    <row r="131" spans="1:15" ht="12.5" x14ac:dyDescent="0.25">
      <c r="A131" s="4"/>
      <c r="B131" s="8"/>
      <c r="F131" s="3"/>
      <c r="H131" s="39"/>
      <c r="O131" s="3"/>
    </row>
    <row r="132" spans="1:15" ht="12.5" x14ac:dyDescent="0.25">
      <c r="A132" s="4"/>
      <c r="B132" s="8"/>
      <c r="F132" s="3"/>
      <c r="H132" s="39"/>
      <c r="O132" s="3"/>
    </row>
    <row r="133" spans="1:15" ht="12.5" x14ac:dyDescent="0.25">
      <c r="A133" s="4"/>
      <c r="B133" s="8"/>
      <c r="F133" s="3"/>
      <c r="H133" s="39"/>
      <c r="O133" s="3"/>
    </row>
    <row r="134" spans="1:15" ht="12.5" x14ac:dyDescent="0.25">
      <c r="A134" s="4"/>
      <c r="B134" s="8"/>
      <c r="F134" s="3"/>
      <c r="H134" s="39"/>
      <c r="O134" s="3"/>
    </row>
    <row r="135" spans="1:15" ht="12.5" x14ac:dyDescent="0.25">
      <c r="A135" s="4"/>
      <c r="B135" s="8"/>
      <c r="F135" s="3"/>
      <c r="H135" s="39"/>
      <c r="O135" s="3"/>
    </row>
    <row r="136" spans="1:15" ht="12.5" x14ac:dyDescent="0.25">
      <c r="A136" s="4"/>
      <c r="B136" s="8"/>
      <c r="F136" s="3"/>
      <c r="H136" s="39"/>
      <c r="O136" s="3"/>
    </row>
    <row r="137" spans="1:15" ht="12.5" x14ac:dyDescent="0.25">
      <c r="A137" s="4"/>
      <c r="B137" s="8"/>
      <c r="F137" s="3"/>
      <c r="H137" s="39"/>
      <c r="O137" s="3"/>
    </row>
    <row r="138" spans="1:15" ht="12.5" x14ac:dyDescent="0.25">
      <c r="A138" s="4"/>
      <c r="B138" s="8"/>
      <c r="F138" s="3"/>
      <c r="H138" s="39"/>
      <c r="O138" s="3"/>
    </row>
    <row r="139" spans="1:15" ht="12.5" x14ac:dyDescent="0.25">
      <c r="A139" s="4"/>
      <c r="B139" s="8"/>
      <c r="F139" s="3"/>
      <c r="H139" s="39"/>
      <c r="O139" s="3"/>
    </row>
    <row r="140" spans="1:15" ht="12.5" x14ac:dyDescent="0.25">
      <c r="A140" s="4"/>
      <c r="B140" s="8"/>
      <c r="F140" s="3"/>
      <c r="H140" s="39"/>
      <c r="O140" s="3"/>
    </row>
    <row r="141" spans="1:15" ht="12.5" x14ac:dyDescent="0.25">
      <c r="A141" s="4"/>
      <c r="B141" s="8"/>
      <c r="F141" s="3"/>
      <c r="H141" s="39"/>
      <c r="O141" s="3"/>
    </row>
    <row r="142" spans="1:15" ht="12.5" x14ac:dyDescent="0.25">
      <c r="A142" s="4"/>
      <c r="B142" s="8"/>
      <c r="F142" s="3"/>
      <c r="H142" s="39"/>
      <c r="O142" s="3"/>
    </row>
    <row r="143" spans="1:15" ht="12.5" x14ac:dyDescent="0.25">
      <c r="A143" s="4"/>
      <c r="B143" s="8"/>
      <c r="F143" s="3"/>
      <c r="H143" s="39"/>
      <c r="O143" s="3"/>
    </row>
    <row r="144" spans="1:15" ht="12.5" x14ac:dyDescent="0.25">
      <c r="A144" s="4"/>
      <c r="B144" s="8"/>
      <c r="F144" s="3"/>
      <c r="H144" s="39"/>
      <c r="O144" s="3"/>
    </row>
    <row r="145" spans="1:15" ht="12.5" x14ac:dyDescent="0.25">
      <c r="A145" s="4"/>
      <c r="B145" s="8"/>
      <c r="F145" s="3"/>
      <c r="H145" s="39"/>
      <c r="O145" s="3"/>
    </row>
    <row r="146" spans="1:15" ht="12.5" x14ac:dyDescent="0.25">
      <c r="A146" s="4"/>
      <c r="B146" s="8"/>
      <c r="F146" s="3"/>
      <c r="H146" s="39"/>
      <c r="O146" s="3"/>
    </row>
    <row r="147" spans="1:15" ht="12.5" x14ac:dyDescent="0.25">
      <c r="A147" s="4"/>
      <c r="B147" s="8"/>
      <c r="F147" s="3"/>
      <c r="H147" s="39"/>
      <c r="O147" s="3"/>
    </row>
    <row r="148" spans="1:15" ht="12.5" x14ac:dyDescent="0.25">
      <c r="A148" s="4"/>
      <c r="B148" s="8"/>
      <c r="F148" s="3"/>
      <c r="H148" s="39"/>
      <c r="O148" s="3"/>
    </row>
    <row r="149" spans="1:15" ht="12.5" x14ac:dyDescent="0.25">
      <c r="A149" s="4"/>
      <c r="B149" s="8"/>
      <c r="F149" s="3"/>
      <c r="H149" s="39"/>
      <c r="O149" s="3"/>
    </row>
    <row r="150" spans="1:15" ht="12.5" x14ac:dyDescent="0.25">
      <c r="A150" s="4"/>
      <c r="B150" s="8"/>
      <c r="F150" s="3"/>
      <c r="H150" s="39"/>
      <c r="O150" s="3"/>
    </row>
    <row r="151" spans="1:15" ht="12.5" x14ac:dyDescent="0.25">
      <c r="A151" s="4"/>
      <c r="B151" s="8"/>
      <c r="F151" s="3"/>
      <c r="H151" s="39"/>
      <c r="O151" s="3"/>
    </row>
    <row r="152" spans="1:15" ht="12.5" x14ac:dyDescent="0.25">
      <c r="A152" s="4"/>
      <c r="B152" s="8"/>
      <c r="F152" s="3"/>
      <c r="H152" s="39"/>
      <c r="O152" s="3"/>
    </row>
    <row r="153" spans="1:15" ht="12.5" x14ac:dyDescent="0.25">
      <c r="A153" s="4"/>
      <c r="B153" s="8"/>
      <c r="F153" s="3"/>
      <c r="H153" s="39"/>
      <c r="O153" s="3"/>
    </row>
    <row r="154" spans="1:15" ht="12.5" x14ac:dyDescent="0.25">
      <c r="A154" s="4"/>
      <c r="B154" s="8"/>
      <c r="F154" s="3"/>
      <c r="H154" s="39"/>
      <c r="O154" s="3"/>
    </row>
    <row r="155" spans="1:15" ht="12.5" x14ac:dyDescent="0.25">
      <c r="A155" s="4"/>
      <c r="B155" s="8"/>
      <c r="F155" s="3"/>
      <c r="H155" s="39"/>
      <c r="O155" s="3"/>
    </row>
    <row r="156" spans="1:15" ht="12.5" x14ac:dyDescent="0.25">
      <c r="A156" s="4"/>
      <c r="B156" s="8"/>
      <c r="F156" s="3"/>
      <c r="H156" s="39"/>
      <c r="O156" s="3"/>
    </row>
    <row r="157" spans="1:15" ht="12.5" x14ac:dyDescent="0.25">
      <c r="A157" s="4"/>
      <c r="B157" s="8"/>
      <c r="F157" s="3"/>
      <c r="H157" s="39"/>
      <c r="O157" s="3"/>
    </row>
    <row r="158" spans="1:15" ht="12.5" x14ac:dyDescent="0.25">
      <c r="A158" s="4"/>
      <c r="B158" s="8"/>
      <c r="F158" s="3"/>
      <c r="H158" s="39"/>
      <c r="O158" s="3"/>
    </row>
    <row r="159" spans="1:15" ht="12.5" x14ac:dyDescent="0.25">
      <c r="A159" s="4"/>
      <c r="B159" s="8"/>
      <c r="F159" s="3"/>
      <c r="H159" s="39"/>
      <c r="O159" s="3"/>
    </row>
    <row r="160" spans="1:15" ht="12.5" x14ac:dyDescent="0.25">
      <c r="A160" s="4"/>
      <c r="B160" s="8"/>
      <c r="F160" s="3"/>
      <c r="H160" s="39"/>
      <c r="O160" s="3"/>
    </row>
    <row r="161" spans="1:15" ht="12.5" x14ac:dyDescent="0.25">
      <c r="A161" s="4"/>
      <c r="B161" s="8"/>
      <c r="F161" s="3"/>
      <c r="H161" s="39"/>
      <c r="O161" s="3"/>
    </row>
    <row r="162" spans="1:15" ht="12.5" x14ac:dyDescent="0.25">
      <c r="A162" s="4"/>
      <c r="B162" s="8"/>
      <c r="F162" s="3"/>
      <c r="H162" s="39"/>
      <c r="O162" s="3"/>
    </row>
    <row r="163" spans="1:15" ht="12.5" x14ac:dyDescent="0.25">
      <c r="A163" s="4"/>
      <c r="B163" s="8"/>
      <c r="F163" s="3"/>
      <c r="H163" s="39"/>
      <c r="O163" s="3"/>
    </row>
    <row r="164" spans="1:15" ht="12.5" x14ac:dyDescent="0.25">
      <c r="A164" s="4"/>
      <c r="B164" s="8"/>
      <c r="F164" s="3"/>
      <c r="H164" s="39"/>
      <c r="O164" s="3"/>
    </row>
    <row r="165" spans="1:15" ht="12.5" x14ac:dyDescent="0.25">
      <c r="A165" s="4"/>
      <c r="B165" s="8"/>
      <c r="F165" s="3"/>
      <c r="H165" s="39"/>
      <c r="O165" s="3"/>
    </row>
    <row r="166" spans="1:15" ht="12.5" x14ac:dyDescent="0.25">
      <c r="A166" s="4"/>
      <c r="B166" s="8"/>
      <c r="F166" s="3"/>
      <c r="H166" s="39"/>
      <c r="O166" s="3"/>
    </row>
    <row r="167" spans="1:15" ht="12.5" x14ac:dyDescent="0.25">
      <c r="A167" s="4"/>
      <c r="B167" s="8"/>
      <c r="F167" s="3"/>
      <c r="H167" s="39"/>
      <c r="O167" s="3"/>
    </row>
    <row r="168" spans="1:15" ht="12.5" x14ac:dyDescent="0.25">
      <c r="A168" s="4"/>
      <c r="B168" s="8"/>
      <c r="F168" s="3"/>
      <c r="H168" s="39"/>
      <c r="O168" s="3"/>
    </row>
    <row r="169" spans="1:15" ht="12.5" x14ac:dyDescent="0.25">
      <c r="A169" s="4"/>
      <c r="B169" s="8"/>
      <c r="F169" s="3"/>
      <c r="H169" s="39"/>
      <c r="O169" s="3"/>
    </row>
    <row r="170" spans="1:15" ht="12.5" x14ac:dyDescent="0.25">
      <c r="A170" s="4"/>
      <c r="B170" s="8"/>
      <c r="F170" s="3"/>
      <c r="H170" s="39"/>
      <c r="O170" s="3"/>
    </row>
    <row r="171" spans="1:15" ht="12.5" x14ac:dyDescent="0.25">
      <c r="A171" s="4"/>
      <c r="B171" s="8"/>
      <c r="F171" s="3"/>
      <c r="H171" s="39"/>
      <c r="O171" s="3"/>
    </row>
    <row r="172" spans="1:15" ht="12.5" x14ac:dyDescent="0.25">
      <c r="A172" s="4"/>
      <c r="B172" s="8"/>
      <c r="F172" s="3"/>
      <c r="H172" s="39"/>
      <c r="O172" s="3"/>
    </row>
    <row r="173" spans="1:15" ht="12.5" x14ac:dyDescent="0.25">
      <c r="A173" s="4"/>
      <c r="B173" s="8"/>
      <c r="F173" s="3"/>
      <c r="H173" s="39"/>
      <c r="O173" s="3"/>
    </row>
    <row r="174" spans="1:15" ht="12.5" x14ac:dyDescent="0.25">
      <c r="A174" s="4"/>
      <c r="B174" s="8"/>
      <c r="F174" s="3"/>
      <c r="H174" s="39"/>
      <c r="O174" s="3"/>
    </row>
    <row r="175" spans="1:15" ht="12.5" x14ac:dyDescent="0.25">
      <c r="A175" s="4"/>
      <c r="B175" s="8"/>
      <c r="F175" s="3"/>
      <c r="H175" s="39"/>
      <c r="O175" s="3"/>
    </row>
    <row r="176" spans="1:15" ht="12.5" x14ac:dyDescent="0.25">
      <c r="A176" s="4"/>
      <c r="B176" s="8"/>
      <c r="F176" s="3"/>
      <c r="H176" s="39"/>
      <c r="O176" s="3"/>
    </row>
    <row r="177" spans="1:15" ht="12.5" x14ac:dyDescent="0.25">
      <c r="A177" s="4"/>
      <c r="B177" s="8"/>
      <c r="F177" s="3"/>
      <c r="H177" s="39"/>
      <c r="O177" s="3"/>
    </row>
    <row r="178" spans="1:15" ht="12.5" x14ac:dyDescent="0.25">
      <c r="A178" s="4"/>
      <c r="B178" s="8"/>
      <c r="F178" s="3"/>
      <c r="H178" s="39"/>
      <c r="O178" s="3"/>
    </row>
    <row r="179" spans="1:15" ht="12.5" x14ac:dyDescent="0.25">
      <c r="A179" s="4"/>
      <c r="B179" s="8"/>
      <c r="F179" s="3"/>
      <c r="H179" s="39"/>
      <c r="O179" s="3"/>
    </row>
    <row r="180" spans="1:15" ht="12.5" x14ac:dyDescent="0.25">
      <c r="A180" s="4"/>
      <c r="B180" s="8"/>
      <c r="F180" s="3"/>
      <c r="H180" s="39"/>
      <c r="O180" s="3"/>
    </row>
    <row r="181" spans="1:15" ht="12.5" x14ac:dyDescent="0.25">
      <c r="A181" s="4"/>
      <c r="B181" s="8"/>
      <c r="F181" s="3"/>
      <c r="H181" s="39"/>
      <c r="O181" s="3"/>
    </row>
    <row r="182" spans="1:15" ht="12.5" x14ac:dyDescent="0.25">
      <c r="A182" s="4"/>
      <c r="B182" s="8"/>
      <c r="F182" s="3"/>
      <c r="H182" s="39"/>
      <c r="O182" s="3"/>
    </row>
    <row r="183" spans="1:15" ht="12.5" x14ac:dyDescent="0.25">
      <c r="A183" s="4"/>
      <c r="B183" s="8"/>
      <c r="F183" s="3"/>
      <c r="H183" s="39"/>
      <c r="O183" s="3"/>
    </row>
    <row r="184" spans="1:15" ht="12.5" x14ac:dyDescent="0.25">
      <c r="A184" s="4"/>
      <c r="B184" s="8"/>
      <c r="F184" s="3"/>
      <c r="H184" s="39"/>
      <c r="O184" s="3"/>
    </row>
    <row r="185" spans="1:15" ht="12.5" x14ac:dyDescent="0.25">
      <c r="A185" s="4"/>
      <c r="B185" s="8"/>
      <c r="F185" s="3"/>
      <c r="H185" s="39"/>
      <c r="O185" s="3"/>
    </row>
    <row r="186" spans="1:15" ht="12.5" x14ac:dyDescent="0.25">
      <c r="A186" s="4"/>
      <c r="B186" s="8"/>
      <c r="F186" s="3"/>
      <c r="H186" s="39"/>
      <c r="O186" s="3"/>
    </row>
    <row r="187" spans="1:15" ht="12.5" x14ac:dyDescent="0.25">
      <c r="A187" s="4"/>
      <c r="B187" s="8"/>
      <c r="F187" s="3"/>
      <c r="H187" s="39"/>
      <c r="O187" s="3"/>
    </row>
    <row r="188" spans="1:15" ht="12.5" x14ac:dyDescent="0.25">
      <c r="A188" s="4"/>
      <c r="B188" s="8"/>
      <c r="F188" s="3"/>
      <c r="H188" s="39"/>
      <c r="O188" s="3"/>
    </row>
    <row r="189" spans="1:15" ht="12.5" x14ac:dyDescent="0.25">
      <c r="A189" s="4"/>
      <c r="B189" s="8"/>
      <c r="F189" s="3"/>
      <c r="H189" s="39"/>
      <c r="O189" s="3"/>
    </row>
    <row r="190" spans="1:15" ht="12.5" x14ac:dyDescent="0.25">
      <c r="A190" s="4"/>
      <c r="B190" s="8"/>
      <c r="F190" s="3"/>
      <c r="H190" s="39"/>
      <c r="O190" s="3"/>
    </row>
    <row r="191" spans="1:15" ht="12.5" x14ac:dyDescent="0.25">
      <c r="A191" s="4"/>
      <c r="B191" s="8"/>
      <c r="F191" s="3"/>
      <c r="H191" s="39"/>
      <c r="O191" s="3"/>
    </row>
    <row r="192" spans="1:15" ht="12.5" x14ac:dyDescent="0.25">
      <c r="A192" s="4"/>
      <c r="B192" s="8"/>
      <c r="F192" s="3"/>
      <c r="H192" s="39"/>
      <c r="O192" s="3"/>
    </row>
    <row r="193" spans="1:15" ht="12.5" x14ac:dyDescent="0.25">
      <c r="A193" s="4"/>
      <c r="B193" s="8"/>
      <c r="F193" s="3"/>
      <c r="H193" s="39"/>
      <c r="O193" s="3"/>
    </row>
    <row r="194" spans="1:15" ht="12.5" x14ac:dyDescent="0.25">
      <c r="A194" s="4"/>
      <c r="B194" s="8"/>
      <c r="F194" s="3"/>
      <c r="H194" s="39"/>
      <c r="O194" s="3"/>
    </row>
    <row r="195" spans="1:15" ht="12.5" x14ac:dyDescent="0.25">
      <c r="A195" s="4"/>
      <c r="B195" s="8"/>
      <c r="F195" s="3"/>
      <c r="H195" s="39"/>
      <c r="O195" s="3"/>
    </row>
    <row r="196" spans="1:15" ht="12.5" x14ac:dyDescent="0.25">
      <c r="A196" s="4"/>
      <c r="B196" s="8"/>
      <c r="F196" s="3"/>
      <c r="H196" s="39"/>
      <c r="O196" s="3"/>
    </row>
    <row r="197" spans="1:15" ht="12.5" x14ac:dyDescent="0.25">
      <c r="A197" s="4"/>
      <c r="B197" s="8"/>
      <c r="F197" s="3"/>
      <c r="H197" s="39"/>
      <c r="O197" s="3"/>
    </row>
    <row r="198" spans="1:15" ht="12.5" x14ac:dyDescent="0.25">
      <c r="A198" s="4"/>
      <c r="B198" s="8"/>
      <c r="F198" s="3"/>
      <c r="H198" s="39"/>
      <c r="O198" s="3"/>
    </row>
    <row r="199" spans="1:15" ht="12.5" x14ac:dyDescent="0.25">
      <c r="A199" s="4"/>
      <c r="B199" s="8"/>
      <c r="F199" s="3"/>
      <c r="H199" s="39"/>
      <c r="O199" s="3"/>
    </row>
    <row r="200" spans="1:15" ht="12.5" x14ac:dyDescent="0.25">
      <c r="A200" s="4"/>
      <c r="B200" s="8"/>
      <c r="F200" s="3"/>
      <c r="H200" s="39"/>
      <c r="O200" s="3"/>
    </row>
    <row r="201" spans="1:15" ht="12.5" x14ac:dyDescent="0.25">
      <c r="A201" s="4"/>
      <c r="B201" s="8"/>
      <c r="F201" s="3"/>
      <c r="H201" s="39"/>
      <c r="O201" s="3"/>
    </row>
    <row r="202" spans="1:15" ht="12.5" x14ac:dyDescent="0.25">
      <c r="A202" s="4"/>
      <c r="B202" s="8"/>
      <c r="F202" s="3"/>
      <c r="H202" s="39"/>
      <c r="O202" s="3"/>
    </row>
    <row r="203" spans="1:15" ht="12.5" x14ac:dyDescent="0.25">
      <c r="A203" s="4"/>
      <c r="B203" s="8"/>
      <c r="F203" s="3"/>
      <c r="H203" s="39"/>
      <c r="O203" s="3"/>
    </row>
    <row r="204" spans="1:15" ht="12.5" x14ac:dyDescent="0.25">
      <c r="A204" s="4"/>
      <c r="B204" s="8"/>
      <c r="F204" s="3"/>
      <c r="H204" s="39"/>
      <c r="O204" s="3"/>
    </row>
    <row r="205" spans="1:15" ht="12.5" x14ac:dyDescent="0.25">
      <c r="A205" s="4"/>
      <c r="B205" s="8"/>
      <c r="F205" s="3"/>
      <c r="H205" s="39"/>
      <c r="O205" s="3"/>
    </row>
    <row r="206" spans="1:15" ht="12.5" x14ac:dyDescent="0.25">
      <c r="A206" s="4"/>
      <c r="B206" s="8"/>
      <c r="F206" s="3"/>
      <c r="H206" s="39"/>
      <c r="O206" s="3"/>
    </row>
    <row r="207" spans="1:15" ht="12.5" x14ac:dyDescent="0.25">
      <c r="A207" s="4"/>
      <c r="B207" s="8"/>
      <c r="F207" s="3"/>
      <c r="H207" s="39"/>
      <c r="O207" s="3"/>
    </row>
    <row r="208" spans="1:15" ht="12.5" x14ac:dyDescent="0.25">
      <c r="A208" s="4"/>
      <c r="B208" s="8"/>
      <c r="F208" s="3"/>
      <c r="H208" s="39"/>
      <c r="O208" s="3"/>
    </row>
    <row r="209" spans="1:15" ht="12.5" x14ac:dyDescent="0.25">
      <c r="A209" s="4"/>
      <c r="B209" s="8"/>
      <c r="F209" s="3"/>
      <c r="H209" s="39"/>
      <c r="O209" s="3"/>
    </row>
    <row r="210" spans="1:15" ht="12.5" x14ac:dyDescent="0.25">
      <c r="A210" s="4"/>
      <c r="B210" s="8"/>
      <c r="F210" s="3"/>
      <c r="H210" s="39"/>
      <c r="O210" s="3"/>
    </row>
    <row r="211" spans="1:15" ht="12.5" x14ac:dyDescent="0.25">
      <c r="A211" s="4"/>
      <c r="B211" s="8"/>
      <c r="F211" s="3"/>
      <c r="H211" s="39"/>
      <c r="O211" s="3"/>
    </row>
    <row r="212" spans="1:15" ht="12.5" x14ac:dyDescent="0.25">
      <c r="A212" s="4"/>
      <c r="B212" s="8"/>
      <c r="F212" s="3"/>
      <c r="H212" s="39"/>
      <c r="O212" s="3"/>
    </row>
    <row r="213" spans="1:15" ht="12.5" x14ac:dyDescent="0.25">
      <c r="A213" s="4"/>
      <c r="B213" s="8"/>
      <c r="F213" s="3"/>
      <c r="H213" s="39"/>
      <c r="O213" s="3"/>
    </row>
    <row r="214" spans="1:15" ht="12.5" x14ac:dyDescent="0.25">
      <c r="A214" s="4"/>
      <c r="B214" s="8"/>
      <c r="F214" s="3"/>
      <c r="H214" s="39"/>
      <c r="O214" s="3"/>
    </row>
    <row r="215" spans="1:15" ht="12.5" x14ac:dyDescent="0.25">
      <c r="A215" s="4"/>
      <c r="B215" s="8"/>
      <c r="F215" s="3"/>
      <c r="H215" s="39"/>
      <c r="O215" s="3"/>
    </row>
    <row r="216" spans="1:15" ht="12.5" x14ac:dyDescent="0.25">
      <c r="A216" s="4"/>
      <c r="B216" s="8"/>
      <c r="F216" s="3"/>
      <c r="H216" s="39"/>
      <c r="O216" s="3"/>
    </row>
    <row r="217" spans="1:15" ht="12.5" x14ac:dyDescent="0.25">
      <c r="A217" s="4"/>
      <c r="B217" s="8"/>
      <c r="F217" s="3"/>
      <c r="H217" s="39"/>
      <c r="O217" s="3"/>
    </row>
    <row r="218" spans="1:15" ht="12.5" x14ac:dyDescent="0.25">
      <c r="A218" s="4"/>
      <c r="B218" s="8"/>
      <c r="F218" s="3"/>
      <c r="H218" s="39"/>
      <c r="O218" s="3"/>
    </row>
    <row r="219" spans="1:15" ht="12.5" x14ac:dyDescent="0.25">
      <c r="A219" s="4"/>
      <c r="B219" s="8"/>
      <c r="F219" s="3"/>
      <c r="H219" s="39"/>
      <c r="O219" s="3"/>
    </row>
    <row r="220" spans="1:15" ht="12.5" x14ac:dyDescent="0.25">
      <c r="A220" s="4"/>
      <c r="B220" s="8"/>
      <c r="F220" s="3"/>
      <c r="H220" s="39"/>
      <c r="O220" s="3"/>
    </row>
    <row r="221" spans="1:15" ht="12.5" x14ac:dyDescent="0.25">
      <c r="A221" s="4"/>
      <c r="B221" s="8"/>
      <c r="F221" s="3"/>
      <c r="H221" s="39"/>
      <c r="O221" s="3"/>
    </row>
    <row r="222" spans="1:15" ht="12.5" x14ac:dyDescent="0.25">
      <c r="A222" s="4"/>
      <c r="B222" s="8"/>
      <c r="F222" s="3"/>
      <c r="H222" s="39"/>
      <c r="O222" s="3"/>
    </row>
    <row r="223" spans="1:15" ht="12.5" x14ac:dyDescent="0.25">
      <c r="A223" s="4"/>
      <c r="B223" s="8"/>
      <c r="F223" s="3"/>
      <c r="H223" s="39"/>
      <c r="O223" s="3"/>
    </row>
    <row r="224" spans="1:15" ht="12.5" x14ac:dyDescent="0.25">
      <c r="A224" s="4"/>
      <c r="B224" s="8"/>
      <c r="F224" s="3"/>
      <c r="H224" s="39"/>
      <c r="O224" s="3"/>
    </row>
    <row r="225" spans="1:15" ht="12.5" x14ac:dyDescent="0.25">
      <c r="A225" s="4"/>
      <c r="B225" s="8"/>
      <c r="F225" s="3"/>
      <c r="H225" s="39"/>
      <c r="O225" s="3"/>
    </row>
    <row r="226" spans="1:15" ht="12.5" x14ac:dyDescent="0.25">
      <c r="A226" s="4"/>
      <c r="B226" s="8"/>
      <c r="F226" s="3"/>
      <c r="H226" s="39"/>
      <c r="O226" s="3"/>
    </row>
    <row r="227" spans="1:15" ht="12.5" x14ac:dyDescent="0.25">
      <c r="A227" s="4"/>
      <c r="B227" s="8"/>
      <c r="F227" s="3"/>
      <c r="H227" s="39"/>
      <c r="O227" s="3"/>
    </row>
    <row r="228" spans="1:15" ht="12.5" x14ac:dyDescent="0.25">
      <c r="A228" s="4"/>
      <c r="B228" s="8"/>
      <c r="F228" s="3"/>
      <c r="H228" s="39"/>
      <c r="O228" s="3"/>
    </row>
    <row r="229" spans="1:15" ht="12.5" x14ac:dyDescent="0.25">
      <c r="A229" s="4"/>
      <c r="B229" s="8"/>
      <c r="F229" s="3"/>
      <c r="H229" s="39"/>
      <c r="O229" s="3"/>
    </row>
    <row r="230" spans="1:15" ht="12.5" x14ac:dyDescent="0.25">
      <c r="A230" s="4"/>
      <c r="B230" s="8"/>
      <c r="F230" s="3"/>
      <c r="H230" s="39"/>
      <c r="O230" s="3"/>
    </row>
    <row r="231" spans="1:15" ht="12.5" x14ac:dyDescent="0.25">
      <c r="A231" s="4"/>
      <c r="B231" s="8"/>
      <c r="F231" s="3"/>
      <c r="H231" s="39"/>
      <c r="O231" s="3"/>
    </row>
    <row r="232" spans="1:15" ht="12.5" x14ac:dyDescent="0.25">
      <c r="A232" s="4"/>
      <c r="B232" s="8"/>
      <c r="F232" s="3"/>
      <c r="H232" s="39"/>
      <c r="O232" s="3"/>
    </row>
    <row r="233" spans="1:15" ht="12.5" x14ac:dyDescent="0.25">
      <c r="A233" s="4"/>
      <c r="B233" s="8"/>
      <c r="F233" s="3"/>
      <c r="H233" s="39"/>
      <c r="O233" s="3"/>
    </row>
    <row r="234" spans="1:15" ht="12.5" x14ac:dyDescent="0.25">
      <c r="A234" s="4"/>
      <c r="B234" s="8"/>
      <c r="F234" s="3"/>
      <c r="H234" s="39"/>
      <c r="O234" s="3"/>
    </row>
    <row r="235" spans="1:15" ht="12.5" x14ac:dyDescent="0.25">
      <c r="A235" s="4"/>
      <c r="B235" s="8"/>
      <c r="F235" s="3"/>
      <c r="H235" s="39"/>
      <c r="O235" s="3"/>
    </row>
    <row r="236" spans="1:15" ht="12.5" x14ac:dyDescent="0.25">
      <c r="A236" s="4"/>
      <c r="B236" s="8"/>
      <c r="F236" s="3"/>
      <c r="H236" s="39"/>
      <c r="O236" s="3"/>
    </row>
    <row r="237" spans="1:15" ht="12.5" x14ac:dyDescent="0.25">
      <c r="A237" s="4"/>
      <c r="B237" s="8"/>
      <c r="F237" s="3"/>
      <c r="H237" s="39"/>
      <c r="O237" s="3"/>
    </row>
    <row r="238" spans="1:15" ht="12.5" x14ac:dyDescent="0.25">
      <c r="A238" s="4"/>
      <c r="B238" s="8"/>
      <c r="F238" s="3"/>
      <c r="H238" s="39"/>
      <c r="O238" s="3"/>
    </row>
    <row r="239" spans="1:15" ht="12.5" x14ac:dyDescent="0.25">
      <c r="A239" s="4"/>
      <c r="B239" s="8"/>
      <c r="F239" s="3"/>
      <c r="H239" s="39"/>
      <c r="O239" s="3"/>
    </row>
    <row r="240" spans="1:15" ht="12.5" x14ac:dyDescent="0.25">
      <c r="A240" s="4"/>
      <c r="B240" s="8"/>
      <c r="F240" s="3"/>
      <c r="H240" s="39"/>
      <c r="O240" s="3"/>
    </row>
    <row r="241" spans="1:15" ht="12.5" x14ac:dyDescent="0.25">
      <c r="A241" s="4"/>
      <c r="B241" s="8"/>
      <c r="F241" s="3"/>
      <c r="H241" s="39"/>
      <c r="O241" s="3"/>
    </row>
    <row r="242" spans="1:15" ht="12.5" x14ac:dyDescent="0.25">
      <c r="A242" s="4"/>
      <c r="B242" s="8"/>
      <c r="F242" s="3"/>
      <c r="H242" s="39"/>
      <c r="O242" s="3"/>
    </row>
    <row r="243" spans="1:15" ht="12.5" x14ac:dyDescent="0.25">
      <c r="A243" s="4"/>
      <c r="B243" s="8"/>
      <c r="F243" s="3"/>
      <c r="H243" s="39"/>
      <c r="O243" s="3"/>
    </row>
    <row r="244" spans="1:15" ht="12.5" x14ac:dyDescent="0.25">
      <c r="A244" s="4"/>
      <c r="B244" s="8"/>
      <c r="F244" s="3"/>
      <c r="H244" s="39"/>
      <c r="O244" s="3"/>
    </row>
    <row r="245" spans="1:15" ht="12.5" x14ac:dyDescent="0.25">
      <c r="A245" s="4"/>
      <c r="B245" s="8"/>
      <c r="F245" s="3"/>
      <c r="H245" s="39"/>
      <c r="O245" s="3"/>
    </row>
    <row r="246" spans="1:15" ht="12.5" x14ac:dyDescent="0.25">
      <c r="A246" s="4"/>
      <c r="B246" s="8"/>
      <c r="F246" s="3"/>
      <c r="H246" s="39"/>
      <c r="O246" s="3"/>
    </row>
    <row r="247" spans="1:15" ht="12.5" x14ac:dyDescent="0.25">
      <c r="A247" s="4"/>
      <c r="B247" s="8"/>
      <c r="F247" s="3"/>
      <c r="H247" s="39"/>
      <c r="O247" s="3"/>
    </row>
    <row r="248" spans="1:15" ht="12.5" x14ac:dyDescent="0.25">
      <c r="A248" s="4"/>
      <c r="B248" s="8"/>
      <c r="F248" s="3"/>
      <c r="H248" s="39"/>
      <c r="O248" s="3"/>
    </row>
    <row r="249" spans="1:15" ht="12.5" x14ac:dyDescent="0.25">
      <c r="A249" s="4"/>
      <c r="B249" s="8"/>
      <c r="F249" s="3"/>
      <c r="H249" s="39"/>
      <c r="O249" s="3"/>
    </row>
    <row r="250" spans="1:15" ht="12.5" x14ac:dyDescent="0.25">
      <c r="A250" s="4"/>
      <c r="B250" s="8"/>
      <c r="F250" s="3"/>
      <c r="H250" s="39"/>
      <c r="O250" s="3"/>
    </row>
    <row r="251" spans="1:15" ht="12.5" x14ac:dyDescent="0.25">
      <c r="A251" s="4"/>
      <c r="B251" s="8"/>
      <c r="F251" s="3"/>
      <c r="H251" s="39"/>
      <c r="O251" s="3"/>
    </row>
    <row r="252" spans="1:15" ht="12.5" x14ac:dyDescent="0.25">
      <c r="A252" s="4"/>
      <c r="B252" s="8"/>
      <c r="F252" s="3"/>
      <c r="H252" s="39"/>
      <c r="O252" s="3"/>
    </row>
    <row r="253" spans="1:15" ht="12.5" x14ac:dyDescent="0.25">
      <c r="A253" s="4"/>
      <c r="B253" s="8"/>
      <c r="F253" s="3"/>
      <c r="H253" s="39"/>
      <c r="O253" s="3"/>
    </row>
    <row r="254" spans="1:15" ht="12.5" x14ac:dyDescent="0.25">
      <c r="A254" s="4"/>
      <c r="B254" s="8"/>
      <c r="F254" s="3"/>
      <c r="H254" s="39"/>
      <c r="O254" s="3"/>
    </row>
    <row r="255" spans="1:15" ht="12.5" x14ac:dyDescent="0.25">
      <c r="A255" s="4"/>
      <c r="B255" s="8"/>
      <c r="F255" s="3"/>
      <c r="H255" s="39"/>
      <c r="O255" s="3"/>
    </row>
    <row r="256" spans="1:15" ht="12.5" x14ac:dyDescent="0.25">
      <c r="A256" s="4"/>
      <c r="B256" s="8"/>
      <c r="F256" s="3"/>
      <c r="H256" s="39"/>
      <c r="O256" s="3"/>
    </row>
    <row r="257" spans="1:15" ht="12.5" x14ac:dyDescent="0.25">
      <c r="A257" s="4"/>
      <c r="B257" s="8"/>
      <c r="F257" s="3"/>
      <c r="H257" s="39"/>
      <c r="O257" s="3"/>
    </row>
    <row r="258" spans="1:15" ht="12.5" x14ac:dyDescent="0.25">
      <c r="A258" s="4"/>
      <c r="B258" s="8"/>
      <c r="F258" s="3"/>
      <c r="H258" s="39"/>
      <c r="O258" s="3"/>
    </row>
    <row r="259" spans="1:15" ht="12.5" x14ac:dyDescent="0.25">
      <c r="A259" s="4"/>
      <c r="B259" s="8"/>
      <c r="F259" s="3"/>
      <c r="H259" s="39"/>
      <c r="O259" s="3"/>
    </row>
    <row r="260" spans="1:15" ht="12.5" x14ac:dyDescent="0.25">
      <c r="A260" s="4"/>
      <c r="B260" s="8"/>
      <c r="F260" s="3"/>
      <c r="H260" s="39"/>
      <c r="O260" s="3"/>
    </row>
    <row r="261" spans="1:15" ht="12.5" x14ac:dyDescent="0.25">
      <c r="A261" s="4"/>
      <c r="B261" s="8"/>
      <c r="F261" s="3"/>
      <c r="H261" s="39"/>
      <c r="O261" s="3"/>
    </row>
    <row r="262" spans="1:15" ht="12.5" x14ac:dyDescent="0.25">
      <c r="A262" s="4"/>
      <c r="B262" s="8"/>
      <c r="F262" s="3"/>
      <c r="H262" s="39"/>
      <c r="O262" s="3"/>
    </row>
    <row r="263" spans="1:15" ht="12.5" x14ac:dyDescent="0.25">
      <c r="A263" s="4"/>
      <c r="B263" s="8"/>
      <c r="F263" s="3"/>
      <c r="H263" s="39"/>
      <c r="O263" s="3"/>
    </row>
    <row r="264" spans="1:15" ht="12.5" x14ac:dyDescent="0.25">
      <c r="A264" s="4"/>
      <c r="B264" s="8"/>
      <c r="F264" s="3"/>
      <c r="H264" s="39"/>
      <c r="O264" s="3"/>
    </row>
    <row r="265" spans="1:15" ht="12.5" x14ac:dyDescent="0.25">
      <c r="A265" s="4"/>
      <c r="B265" s="8"/>
      <c r="F265" s="3"/>
      <c r="H265" s="39"/>
      <c r="O265" s="3"/>
    </row>
    <row r="266" spans="1:15" ht="12.5" x14ac:dyDescent="0.25">
      <c r="A266" s="4"/>
      <c r="B266" s="8"/>
      <c r="F266" s="3"/>
      <c r="H266" s="39"/>
      <c r="O266" s="3"/>
    </row>
    <row r="267" spans="1:15" ht="12.5" x14ac:dyDescent="0.25">
      <c r="A267" s="4"/>
      <c r="B267" s="8"/>
      <c r="F267" s="3"/>
      <c r="H267" s="39"/>
      <c r="O267" s="3"/>
    </row>
    <row r="268" spans="1:15" ht="12.5" x14ac:dyDescent="0.25">
      <c r="A268" s="4"/>
      <c r="B268" s="8"/>
      <c r="F268" s="3"/>
      <c r="H268" s="39"/>
      <c r="O268" s="3"/>
    </row>
    <row r="269" spans="1:15" ht="12.5" x14ac:dyDescent="0.25">
      <c r="A269" s="4"/>
      <c r="B269" s="8"/>
      <c r="F269" s="3"/>
      <c r="H269" s="39"/>
      <c r="O269" s="3"/>
    </row>
    <row r="270" spans="1:15" ht="12.5" x14ac:dyDescent="0.25">
      <c r="A270" s="4"/>
      <c r="B270" s="8"/>
      <c r="F270" s="3"/>
      <c r="H270" s="39"/>
      <c r="O270" s="3"/>
    </row>
    <row r="271" spans="1:15" ht="12.5" x14ac:dyDescent="0.25">
      <c r="A271" s="4"/>
      <c r="B271" s="8"/>
      <c r="F271" s="3"/>
      <c r="H271" s="39"/>
      <c r="O271" s="3"/>
    </row>
    <row r="272" spans="1:15" ht="12.5" x14ac:dyDescent="0.25">
      <c r="A272" s="4"/>
      <c r="B272" s="8"/>
      <c r="F272" s="3"/>
      <c r="H272" s="39"/>
      <c r="O272" s="3"/>
    </row>
    <row r="273" spans="1:15" ht="12.5" x14ac:dyDescent="0.25">
      <c r="A273" s="4"/>
      <c r="B273" s="8"/>
      <c r="F273" s="3"/>
      <c r="H273" s="39"/>
      <c r="O273" s="3"/>
    </row>
    <row r="274" spans="1:15" ht="12.5" x14ac:dyDescent="0.25">
      <c r="A274" s="4"/>
      <c r="B274" s="8"/>
      <c r="F274" s="3"/>
      <c r="H274" s="39"/>
      <c r="O274" s="3"/>
    </row>
    <row r="275" spans="1:15" ht="12.5" x14ac:dyDescent="0.25">
      <c r="A275" s="4"/>
      <c r="B275" s="8"/>
      <c r="F275" s="3"/>
      <c r="H275" s="39"/>
      <c r="O275" s="3"/>
    </row>
    <row r="276" spans="1:15" ht="12.5" x14ac:dyDescent="0.25">
      <c r="A276" s="4"/>
      <c r="B276" s="8"/>
      <c r="F276" s="3"/>
      <c r="H276" s="39"/>
      <c r="O276" s="3"/>
    </row>
    <row r="277" spans="1:15" ht="12.5" x14ac:dyDescent="0.25">
      <c r="A277" s="4"/>
      <c r="B277" s="8"/>
      <c r="F277" s="3"/>
      <c r="H277" s="39"/>
      <c r="O277" s="3"/>
    </row>
    <row r="278" spans="1:15" ht="12.5" x14ac:dyDescent="0.25">
      <c r="A278" s="4"/>
      <c r="B278" s="8"/>
      <c r="F278" s="3"/>
      <c r="H278" s="39"/>
      <c r="O278" s="3"/>
    </row>
    <row r="279" spans="1:15" ht="12.5" x14ac:dyDescent="0.25">
      <c r="A279" s="4"/>
      <c r="B279" s="8"/>
      <c r="F279" s="3"/>
      <c r="H279" s="39"/>
      <c r="O279" s="3"/>
    </row>
    <row r="280" spans="1:15" ht="12.5" x14ac:dyDescent="0.25">
      <c r="A280" s="4"/>
      <c r="B280" s="8"/>
      <c r="F280" s="3"/>
      <c r="H280" s="39"/>
      <c r="O280" s="3"/>
    </row>
    <row r="281" spans="1:15" ht="12.5" x14ac:dyDescent="0.25">
      <c r="A281" s="4"/>
      <c r="B281" s="8"/>
      <c r="F281" s="3"/>
      <c r="H281" s="39"/>
      <c r="O281" s="3"/>
    </row>
    <row r="282" spans="1:15" ht="12.5" x14ac:dyDescent="0.25">
      <c r="A282" s="4"/>
      <c r="B282" s="8"/>
      <c r="F282" s="3"/>
      <c r="H282" s="39"/>
      <c r="O282" s="3"/>
    </row>
    <row r="283" spans="1:15" ht="12.5" x14ac:dyDescent="0.25">
      <c r="A283" s="4"/>
      <c r="B283" s="8"/>
      <c r="F283" s="3"/>
      <c r="H283" s="39"/>
      <c r="O283" s="3"/>
    </row>
    <row r="284" spans="1:15" ht="12.5" x14ac:dyDescent="0.25">
      <c r="A284" s="4"/>
      <c r="B284" s="8"/>
      <c r="F284" s="3"/>
      <c r="H284" s="39"/>
      <c r="O284" s="3"/>
    </row>
    <row r="285" spans="1:15" ht="12.5" x14ac:dyDescent="0.25">
      <c r="A285" s="4"/>
      <c r="B285" s="8"/>
      <c r="F285" s="3"/>
      <c r="H285" s="39"/>
      <c r="O285" s="3"/>
    </row>
    <row r="286" spans="1:15" ht="12.5" x14ac:dyDescent="0.25">
      <c r="A286" s="4"/>
      <c r="B286" s="8"/>
      <c r="F286" s="3"/>
      <c r="H286" s="39"/>
      <c r="O286" s="3"/>
    </row>
    <row r="287" spans="1:15" ht="12.5" x14ac:dyDescent="0.25">
      <c r="A287" s="4"/>
      <c r="B287" s="8"/>
      <c r="F287" s="3"/>
      <c r="H287" s="39"/>
      <c r="O287" s="3"/>
    </row>
    <row r="288" spans="1:15" ht="12.5" x14ac:dyDescent="0.25">
      <c r="A288" s="4"/>
      <c r="B288" s="8"/>
      <c r="F288" s="3"/>
      <c r="H288" s="39"/>
      <c r="O288" s="3"/>
    </row>
    <row r="289" spans="1:15" ht="12.5" x14ac:dyDescent="0.25">
      <c r="A289" s="4"/>
      <c r="B289" s="8"/>
      <c r="F289" s="3"/>
      <c r="H289" s="39"/>
      <c r="O289" s="3"/>
    </row>
    <row r="290" spans="1:15" ht="12.5" x14ac:dyDescent="0.25">
      <c r="A290" s="4"/>
      <c r="B290" s="8"/>
      <c r="F290" s="3"/>
      <c r="H290" s="39"/>
      <c r="O290" s="3"/>
    </row>
    <row r="291" spans="1:15" ht="12.5" x14ac:dyDescent="0.25">
      <c r="A291" s="4"/>
      <c r="B291" s="8"/>
      <c r="F291" s="3"/>
      <c r="H291" s="39"/>
      <c r="O291" s="3"/>
    </row>
    <row r="292" spans="1:15" ht="12.5" x14ac:dyDescent="0.25">
      <c r="A292" s="4"/>
      <c r="B292" s="8"/>
      <c r="F292" s="3"/>
      <c r="H292" s="39"/>
      <c r="O292" s="3"/>
    </row>
    <row r="293" spans="1:15" ht="12.5" x14ac:dyDescent="0.25">
      <c r="A293" s="4"/>
      <c r="B293" s="8"/>
      <c r="F293" s="3"/>
      <c r="H293" s="39"/>
      <c r="O293" s="3"/>
    </row>
    <row r="294" spans="1:15" ht="12.5" x14ac:dyDescent="0.25">
      <c r="A294" s="4"/>
      <c r="B294" s="8"/>
      <c r="F294" s="3"/>
      <c r="H294" s="39"/>
      <c r="O294" s="3"/>
    </row>
    <row r="295" spans="1:15" ht="12.5" x14ac:dyDescent="0.25">
      <c r="A295" s="4"/>
      <c r="B295" s="8"/>
      <c r="F295" s="3"/>
      <c r="H295" s="39"/>
      <c r="O295" s="3"/>
    </row>
    <row r="296" spans="1:15" ht="12.5" x14ac:dyDescent="0.25">
      <c r="A296" s="4"/>
      <c r="B296" s="8"/>
      <c r="F296" s="3"/>
      <c r="H296" s="39"/>
      <c r="O296" s="3"/>
    </row>
    <row r="297" spans="1:15" ht="12.5" x14ac:dyDescent="0.25">
      <c r="A297" s="4"/>
      <c r="B297" s="8"/>
      <c r="F297" s="3"/>
      <c r="H297" s="39"/>
      <c r="O297" s="3"/>
    </row>
    <row r="298" spans="1:15" ht="12.5" x14ac:dyDescent="0.25">
      <c r="A298" s="4"/>
      <c r="B298" s="8"/>
      <c r="F298" s="3"/>
      <c r="H298" s="39"/>
      <c r="O298" s="3"/>
    </row>
    <row r="299" spans="1:15" ht="12.5" x14ac:dyDescent="0.25">
      <c r="A299" s="4"/>
      <c r="B299" s="8"/>
      <c r="F299" s="3"/>
      <c r="H299" s="39"/>
      <c r="O299" s="3"/>
    </row>
    <row r="300" spans="1:15" ht="12.5" x14ac:dyDescent="0.25">
      <c r="A300" s="4"/>
      <c r="B300" s="8"/>
      <c r="F300" s="3"/>
      <c r="H300" s="39"/>
      <c r="O300" s="3"/>
    </row>
    <row r="301" spans="1:15" ht="12.5" x14ac:dyDescent="0.25">
      <c r="A301" s="4"/>
      <c r="B301" s="8"/>
      <c r="F301" s="3"/>
      <c r="H301" s="39"/>
      <c r="O301" s="3"/>
    </row>
    <row r="302" spans="1:15" ht="12.5" x14ac:dyDescent="0.25">
      <c r="A302" s="4"/>
      <c r="B302" s="8"/>
      <c r="F302" s="3"/>
      <c r="H302" s="39"/>
      <c r="O302" s="3"/>
    </row>
    <row r="303" spans="1:15" ht="12.5" x14ac:dyDescent="0.25">
      <c r="A303" s="4"/>
      <c r="B303" s="8"/>
      <c r="F303" s="3"/>
      <c r="H303" s="39"/>
      <c r="O303" s="3"/>
    </row>
    <row r="304" spans="1:15" ht="12.5" x14ac:dyDescent="0.25">
      <c r="A304" s="4"/>
      <c r="B304" s="8"/>
      <c r="F304" s="3"/>
      <c r="H304" s="39"/>
      <c r="O304" s="3"/>
    </row>
    <row r="305" spans="1:15" ht="12.5" x14ac:dyDescent="0.25">
      <c r="A305" s="4"/>
      <c r="B305" s="8"/>
      <c r="F305" s="3"/>
      <c r="H305" s="39"/>
      <c r="O305" s="3"/>
    </row>
    <row r="306" spans="1:15" ht="12.5" x14ac:dyDescent="0.25">
      <c r="A306" s="4"/>
      <c r="B306" s="8"/>
      <c r="F306" s="3"/>
      <c r="H306" s="39"/>
      <c r="O306" s="3"/>
    </row>
    <row r="307" spans="1:15" ht="12.5" x14ac:dyDescent="0.25">
      <c r="A307" s="4"/>
      <c r="B307" s="8"/>
      <c r="F307" s="3"/>
      <c r="H307" s="39"/>
      <c r="O307" s="3"/>
    </row>
    <row r="308" spans="1:15" ht="12.5" x14ac:dyDescent="0.25">
      <c r="A308" s="4"/>
      <c r="B308" s="8"/>
      <c r="F308" s="3"/>
      <c r="H308" s="39"/>
      <c r="O308" s="3"/>
    </row>
    <row r="309" spans="1:15" ht="12.5" x14ac:dyDescent="0.25">
      <c r="A309" s="4"/>
      <c r="B309" s="8"/>
      <c r="F309" s="3"/>
      <c r="H309" s="39"/>
      <c r="O309" s="3"/>
    </row>
    <row r="310" spans="1:15" ht="12.5" x14ac:dyDescent="0.25">
      <c r="A310" s="4"/>
      <c r="B310" s="8"/>
      <c r="F310" s="3"/>
      <c r="H310" s="39"/>
      <c r="O310" s="3"/>
    </row>
    <row r="311" spans="1:15" ht="12.5" x14ac:dyDescent="0.25">
      <c r="A311" s="4"/>
      <c r="B311" s="8"/>
      <c r="F311" s="3"/>
      <c r="H311" s="39"/>
      <c r="O311" s="3"/>
    </row>
    <row r="312" spans="1:15" ht="12.5" x14ac:dyDescent="0.25">
      <c r="A312" s="4"/>
      <c r="B312" s="8"/>
      <c r="F312" s="3"/>
      <c r="H312" s="39"/>
      <c r="O312" s="3"/>
    </row>
    <row r="313" spans="1:15" ht="12.5" x14ac:dyDescent="0.25">
      <c r="A313" s="4"/>
      <c r="B313" s="8"/>
      <c r="F313" s="3"/>
      <c r="H313" s="39"/>
      <c r="O313" s="3"/>
    </row>
    <row r="314" spans="1:15" ht="12.5" x14ac:dyDescent="0.25">
      <c r="A314" s="4"/>
      <c r="B314" s="8"/>
      <c r="F314" s="3"/>
      <c r="H314" s="39"/>
      <c r="O314" s="3"/>
    </row>
    <row r="315" spans="1:15" ht="12.5" x14ac:dyDescent="0.25">
      <c r="A315" s="4"/>
      <c r="B315" s="8"/>
      <c r="F315" s="3"/>
      <c r="H315" s="39"/>
      <c r="O315" s="3"/>
    </row>
    <row r="316" spans="1:15" ht="12.5" x14ac:dyDescent="0.25">
      <c r="A316" s="4"/>
      <c r="B316" s="8"/>
      <c r="F316" s="3"/>
      <c r="H316" s="39"/>
      <c r="O316" s="3"/>
    </row>
    <row r="317" spans="1:15" ht="12.5" x14ac:dyDescent="0.25">
      <c r="A317" s="4"/>
      <c r="B317" s="8"/>
      <c r="F317" s="3"/>
      <c r="H317" s="39"/>
      <c r="O317" s="3"/>
    </row>
    <row r="318" spans="1:15" ht="12.5" x14ac:dyDescent="0.25">
      <c r="A318" s="4"/>
      <c r="B318" s="8"/>
      <c r="F318" s="3"/>
      <c r="H318" s="39"/>
      <c r="O318" s="3"/>
    </row>
    <row r="319" spans="1:15" ht="12.5" x14ac:dyDescent="0.25">
      <c r="A319" s="4"/>
      <c r="B319" s="8"/>
      <c r="F319" s="3"/>
      <c r="H319" s="39"/>
      <c r="O319" s="3"/>
    </row>
    <row r="320" spans="1:15" ht="12.5" x14ac:dyDescent="0.25">
      <c r="A320" s="4"/>
      <c r="B320" s="8"/>
      <c r="F320" s="3"/>
      <c r="H320" s="39"/>
      <c r="O320" s="3"/>
    </row>
    <row r="321" spans="1:15" ht="12.5" x14ac:dyDescent="0.25">
      <c r="A321" s="4"/>
      <c r="B321" s="8"/>
      <c r="F321" s="3"/>
      <c r="H321" s="39"/>
      <c r="O321" s="3"/>
    </row>
    <row r="322" spans="1:15" ht="12.5" x14ac:dyDescent="0.25">
      <c r="A322" s="4"/>
      <c r="B322" s="8"/>
      <c r="F322" s="3"/>
      <c r="H322" s="39"/>
      <c r="O322" s="3"/>
    </row>
    <row r="323" spans="1:15" ht="12.5" x14ac:dyDescent="0.25">
      <c r="A323" s="4"/>
      <c r="B323" s="8"/>
      <c r="F323" s="3"/>
      <c r="H323" s="39"/>
      <c r="O323" s="3"/>
    </row>
    <row r="324" spans="1:15" ht="12.5" x14ac:dyDescent="0.25">
      <c r="A324" s="4"/>
      <c r="B324" s="8"/>
      <c r="F324" s="3"/>
      <c r="H324" s="39"/>
      <c r="O324" s="3"/>
    </row>
    <row r="325" spans="1:15" ht="12.5" x14ac:dyDescent="0.25">
      <c r="A325" s="4"/>
      <c r="B325" s="8"/>
      <c r="F325" s="3"/>
      <c r="H325" s="39"/>
      <c r="O325" s="3"/>
    </row>
    <row r="326" spans="1:15" ht="12.5" x14ac:dyDescent="0.25">
      <c r="A326" s="4"/>
      <c r="B326" s="8"/>
      <c r="F326" s="3"/>
      <c r="H326" s="39"/>
      <c r="O326" s="3"/>
    </row>
    <row r="327" spans="1:15" ht="12.5" x14ac:dyDescent="0.25">
      <c r="A327" s="4"/>
      <c r="B327" s="8"/>
      <c r="F327" s="3"/>
      <c r="H327" s="39"/>
      <c r="O327" s="3"/>
    </row>
    <row r="328" spans="1:15" ht="12.5" x14ac:dyDescent="0.25">
      <c r="A328" s="4"/>
      <c r="B328" s="8"/>
      <c r="F328" s="3"/>
      <c r="H328" s="39"/>
      <c r="O328" s="3"/>
    </row>
    <row r="329" spans="1:15" ht="12.5" x14ac:dyDescent="0.25">
      <c r="A329" s="4"/>
      <c r="B329" s="8"/>
      <c r="F329" s="3"/>
      <c r="H329" s="39"/>
      <c r="O329" s="3"/>
    </row>
    <row r="330" spans="1:15" ht="12.5" x14ac:dyDescent="0.25">
      <c r="A330" s="4"/>
      <c r="B330" s="8"/>
      <c r="F330" s="3"/>
      <c r="H330" s="39"/>
      <c r="O330" s="3"/>
    </row>
    <row r="331" spans="1:15" ht="12.5" x14ac:dyDescent="0.25">
      <c r="A331" s="4"/>
      <c r="B331" s="8"/>
      <c r="F331" s="3"/>
      <c r="H331" s="39"/>
      <c r="O331" s="3"/>
    </row>
    <row r="332" spans="1:15" ht="12.5" x14ac:dyDescent="0.25">
      <c r="A332" s="4"/>
      <c r="B332" s="8"/>
      <c r="F332" s="3"/>
      <c r="H332" s="39"/>
      <c r="O332" s="3"/>
    </row>
    <row r="333" spans="1:15" ht="12.5" x14ac:dyDescent="0.25">
      <c r="A333" s="4"/>
      <c r="B333" s="8"/>
      <c r="F333" s="3"/>
      <c r="H333" s="39"/>
      <c r="O333" s="3"/>
    </row>
    <row r="334" spans="1:15" ht="12.5" x14ac:dyDescent="0.25">
      <c r="A334" s="4"/>
      <c r="B334" s="8"/>
      <c r="F334" s="3"/>
      <c r="H334" s="39"/>
      <c r="O334" s="3"/>
    </row>
    <row r="335" spans="1:15" ht="12.5" x14ac:dyDescent="0.25">
      <c r="A335" s="4"/>
      <c r="B335" s="8"/>
      <c r="F335" s="3"/>
      <c r="H335" s="39"/>
      <c r="O335" s="3"/>
    </row>
    <row r="336" spans="1:15" ht="12.5" x14ac:dyDescent="0.25">
      <c r="A336" s="4"/>
      <c r="B336" s="8"/>
      <c r="F336" s="3"/>
      <c r="H336" s="39"/>
      <c r="O336" s="3"/>
    </row>
    <row r="337" spans="1:15" ht="12.5" x14ac:dyDescent="0.25">
      <c r="A337" s="4"/>
      <c r="B337" s="8"/>
      <c r="F337" s="3"/>
      <c r="H337" s="39"/>
      <c r="O337" s="3"/>
    </row>
    <row r="338" spans="1:15" ht="12.5" x14ac:dyDescent="0.25">
      <c r="A338" s="4"/>
      <c r="B338" s="8"/>
      <c r="F338" s="3"/>
      <c r="H338" s="39"/>
      <c r="O338" s="3"/>
    </row>
    <row r="339" spans="1:15" ht="12.5" x14ac:dyDescent="0.25">
      <c r="A339" s="4"/>
      <c r="B339" s="8"/>
      <c r="F339" s="3"/>
      <c r="H339" s="39"/>
      <c r="O339" s="3"/>
    </row>
    <row r="340" spans="1:15" ht="12.5" x14ac:dyDescent="0.25">
      <c r="A340" s="4"/>
      <c r="B340" s="8"/>
      <c r="F340" s="3"/>
      <c r="H340" s="39"/>
      <c r="O340" s="3"/>
    </row>
    <row r="341" spans="1:15" ht="12.5" x14ac:dyDescent="0.25">
      <c r="A341" s="4"/>
      <c r="B341" s="8"/>
      <c r="F341" s="3"/>
      <c r="H341" s="39"/>
      <c r="O341" s="3"/>
    </row>
    <row r="342" spans="1:15" ht="12.5" x14ac:dyDescent="0.25">
      <c r="A342" s="4"/>
      <c r="B342" s="8"/>
      <c r="F342" s="3"/>
      <c r="H342" s="39"/>
      <c r="O342" s="3"/>
    </row>
    <row r="343" spans="1:15" ht="12.5" x14ac:dyDescent="0.25">
      <c r="A343" s="4"/>
      <c r="B343" s="8"/>
      <c r="F343" s="3"/>
      <c r="H343" s="39"/>
      <c r="O343" s="3"/>
    </row>
    <row r="344" spans="1:15" ht="12.5" x14ac:dyDescent="0.25">
      <c r="A344" s="4"/>
      <c r="B344" s="8"/>
      <c r="F344" s="3"/>
      <c r="H344" s="39"/>
      <c r="O344" s="3"/>
    </row>
    <row r="345" spans="1:15" ht="12.5" x14ac:dyDescent="0.25">
      <c r="A345" s="4"/>
      <c r="B345" s="8"/>
      <c r="F345" s="3"/>
      <c r="H345" s="39"/>
      <c r="O345" s="3"/>
    </row>
    <row r="346" spans="1:15" ht="12.5" x14ac:dyDescent="0.25">
      <c r="A346" s="4"/>
      <c r="B346" s="8"/>
      <c r="F346" s="3"/>
      <c r="H346" s="39"/>
      <c r="O346" s="3"/>
    </row>
    <row r="347" spans="1:15" ht="12.5" x14ac:dyDescent="0.25">
      <c r="A347" s="4"/>
      <c r="B347" s="8"/>
      <c r="F347" s="3"/>
      <c r="H347" s="39"/>
      <c r="O347" s="3"/>
    </row>
    <row r="348" spans="1:15" ht="12.5" x14ac:dyDescent="0.25">
      <c r="A348" s="4"/>
      <c r="B348" s="8"/>
      <c r="F348" s="3"/>
      <c r="H348" s="39"/>
      <c r="O348" s="3"/>
    </row>
    <row r="349" spans="1:15" ht="12.5" x14ac:dyDescent="0.25">
      <c r="A349" s="4"/>
      <c r="B349" s="8"/>
      <c r="F349" s="3"/>
      <c r="H349" s="39"/>
      <c r="O349" s="3"/>
    </row>
    <row r="350" spans="1:15" ht="12.5" x14ac:dyDescent="0.25">
      <c r="A350" s="4"/>
      <c r="B350" s="8"/>
      <c r="F350" s="3"/>
      <c r="H350" s="39"/>
      <c r="O350" s="3"/>
    </row>
    <row r="351" spans="1:15" ht="12.5" x14ac:dyDescent="0.25">
      <c r="A351" s="4"/>
      <c r="B351" s="8"/>
      <c r="F351" s="3"/>
      <c r="H351" s="39"/>
      <c r="O351" s="3"/>
    </row>
    <row r="352" spans="1:15" ht="12.5" x14ac:dyDescent="0.25">
      <c r="A352" s="4"/>
      <c r="B352" s="8"/>
      <c r="F352" s="3"/>
      <c r="H352" s="39"/>
      <c r="O352" s="3"/>
    </row>
    <row r="353" spans="1:15" ht="12.5" x14ac:dyDescent="0.25">
      <c r="A353" s="4"/>
      <c r="B353" s="8"/>
      <c r="F353" s="3"/>
      <c r="H353" s="39"/>
      <c r="O353" s="3"/>
    </row>
    <row r="354" spans="1:15" ht="12.5" x14ac:dyDescent="0.25">
      <c r="A354" s="4"/>
      <c r="B354" s="8"/>
      <c r="F354" s="3"/>
      <c r="H354" s="39"/>
      <c r="O354" s="3"/>
    </row>
    <row r="355" spans="1:15" ht="12.5" x14ac:dyDescent="0.25">
      <c r="A355" s="4"/>
      <c r="B355" s="8"/>
      <c r="F355" s="3"/>
      <c r="H355" s="39"/>
      <c r="O355" s="3"/>
    </row>
    <row r="356" spans="1:15" ht="12.5" x14ac:dyDescent="0.25">
      <c r="A356" s="4"/>
      <c r="B356" s="8"/>
      <c r="F356" s="3"/>
      <c r="H356" s="39"/>
      <c r="O356" s="3"/>
    </row>
    <row r="357" spans="1:15" ht="12.5" x14ac:dyDescent="0.25">
      <c r="A357" s="4"/>
      <c r="B357" s="8"/>
      <c r="F357" s="3"/>
      <c r="H357" s="39"/>
      <c r="O357" s="3"/>
    </row>
    <row r="358" spans="1:15" ht="12.5" x14ac:dyDescent="0.25">
      <c r="A358" s="4"/>
      <c r="B358" s="8"/>
      <c r="F358" s="3"/>
      <c r="H358" s="39"/>
      <c r="O358" s="3"/>
    </row>
    <row r="359" spans="1:15" ht="12.5" x14ac:dyDescent="0.25">
      <c r="A359" s="4"/>
      <c r="B359" s="8"/>
      <c r="F359" s="3"/>
      <c r="H359" s="39"/>
      <c r="O359" s="3"/>
    </row>
    <row r="360" spans="1:15" ht="12.5" x14ac:dyDescent="0.25">
      <c r="A360" s="4"/>
      <c r="B360" s="8"/>
      <c r="F360" s="3"/>
      <c r="H360" s="39"/>
      <c r="O360" s="3"/>
    </row>
    <row r="361" spans="1:15" ht="12.5" x14ac:dyDescent="0.25">
      <c r="A361" s="4"/>
      <c r="B361" s="8"/>
      <c r="F361" s="3"/>
      <c r="H361" s="39"/>
      <c r="O361" s="3"/>
    </row>
    <row r="362" spans="1:15" ht="12.5" x14ac:dyDescent="0.25">
      <c r="A362" s="4"/>
      <c r="B362" s="8"/>
      <c r="F362" s="3"/>
      <c r="H362" s="39"/>
      <c r="O362" s="3"/>
    </row>
    <row r="363" spans="1:15" ht="12.5" x14ac:dyDescent="0.25">
      <c r="A363" s="4"/>
      <c r="B363" s="8"/>
      <c r="F363" s="3"/>
      <c r="H363" s="39"/>
      <c r="O363" s="3"/>
    </row>
    <row r="364" spans="1:15" ht="12.5" x14ac:dyDescent="0.25">
      <c r="A364" s="4"/>
      <c r="B364" s="8"/>
      <c r="F364" s="3"/>
      <c r="H364" s="39"/>
      <c r="O364" s="3"/>
    </row>
    <row r="365" spans="1:15" ht="12.5" x14ac:dyDescent="0.25">
      <c r="A365" s="4"/>
      <c r="B365" s="8"/>
      <c r="F365" s="3"/>
      <c r="H365" s="39"/>
      <c r="O365" s="3"/>
    </row>
    <row r="366" spans="1:15" ht="12.5" x14ac:dyDescent="0.25">
      <c r="A366" s="4"/>
      <c r="B366" s="8"/>
      <c r="F366" s="3"/>
      <c r="H366" s="39"/>
      <c r="O366" s="3"/>
    </row>
    <row r="367" spans="1:15" ht="12.5" x14ac:dyDescent="0.25">
      <c r="A367" s="4"/>
      <c r="B367" s="8"/>
      <c r="F367" s="3"/>
      <c r="H367" s="39"/>
      <c r="O367" s="3"/>
    </row>
    <row r="368" spans="1:15" ht="12.5" x14ac:dyDescent="0.25">
      <c r="A368" s="4"/>
      <c r="B368" s="8"/>
      <c r="F368" s="3"/>
      <c r="H368" s="39"/>
      <c r="O368" s="3"/>
    </row>
    <row r="369" spans="1:15" ht="12.5" x14ac:dyDescent="0.25">
      <c r="A369" s="4"/>
      <c r="B369" s="8"/>
      <c r="F369" s="3"/>
      <c r="H369" s="39"/>
      <c r="O369" s="3"/>
    </row>
    <row r="370" spans="1:15" ht="12.5" x14ac:dyDescent="0.25">
      <c r="A370" s="4"/>
      <c r="B370" s="8"/>
      <c r="F370" s="3"/>
      <c r="H370" s="39"/>
      <c r="O370" s="3"/>
    </row>
    <row r="371" spans="1:15" ht="12.5" x14ac:dyDescent="0.25">
      <c r="A371" s="4"/>
      <c r="B371" s="8"/>
      <c r="F371" s="3"/>
      <c r="H371" s="39"/>
      <c r="O371" s="3"/>
    </row>
    <row r="372" spans="1:15" ht="12.5" x14ac:dyDescent="0.25">
      <c r="A372" s="4"/>
      <c r="B372" s="8"/>
      <c r="F372" s="3"/>
      <c r="H372" s="39"/>
      <c r="O372" s="3"/>
    </row>
    <row r="373" spans="1:15" ht="12.5" x14ac:dyDescent="0.25">
      <c r="A373" s="4"/>
      <c r="B373" s="8"/>
      <c r="F373" s="3"/>
      <c r="H373" s="39"/>
      <c r="O373" s="3"/>
    </row>
    <row r="374" spans="1:15" ht="12.5" x14ac:dyDescent="0.25">
      <c r="A374" s="4"/>
      <c r="B374" s="8"/>
      <c r="F374" s="3"/>
      <c r="H374" s="39"/>
      <c r="O374" s="3"/>
    </row>
    <row r="375" spans="1:15" ht="12.5" x14ac:dyDescent="0.25">
      <c r="A375" s="4"/>
      <c r="B375" s="8"/>
      <c r="F375" s="3"/>
      <c r="H375" s="39"/>
      <c r="O375" s="3"/>
    </row>
    <row r="376" spans="1:15" ht="12.5" x14ac:dyDescent="0.25">
      <c r="A376" s="4"/>
      <c r="B376" s="8"/>
      <c r="F376" s="3"/>
      <c r="H376" s="39"/>
      <c r="O376" s="3"/>
    </row>
    <row r="377" spans="1:15" ht="12.5" x14ac:dyDescent="0.25">
      <c r="A377" s="4"/>
      <c r="B377" s="8"/>
      <c r="F377" s="3"/>
      <c r="H377" s="39"/>
      <c r="O377" s="3"/>
    </row>
    <row r="378" spans="1:15" ht="12.5" x14ac:dyDescent="0.25">
      <c r="A378" s="4"/>
      <c r="B378" s="8"/>
      <c r="F378" s="3"/>
      <c r="H378" s="39"/>
      <c r="O378" s="3"/>
    </row>
    <row r="379" spans="1:15" ht="12.5" x14ac:dyDescent="0.25">
      <c r="A379" s="4"/>
      <c r="B379" s="8"/>
      <c r="F379" s="3"/>
      <c r="H379" s="39"/>
      <c r="O379" s="3"/>
    </row>
    <row r="380" spans="1:15" ht="12.5" x14ac:dyDescent="0.25">
      <c r="A380" s="4"/>
      <c r="B380" s="8"/>
      <c r="F380" s="3"/>
      <c r="H380" s="39"/>
      <c r="O380" s="3"/>
    </row>
    <row r="381" spans="1:15" ht="12.5" x14ac:dyDescent="0.25">
      <c r="A381" s="4"/>
      <c r="B381" s="8"/>
      <c r="F381" s="3"/>
      <c r="H381" s="39"/>
      <c r="O381" s="3"/>
    </row>
    <row r="382" spans="1:15" ht="12.5" x14ac:dyDescent="0.25">
      <c r="A382" s="4"/>
      <c r="B382" s="8"/>
      <c r="F382" s="3"/>
      <c r="H382" s="39"/>
      <c r="O382" s="3"/>
    </row>
    <row r="383" spans="1:15" ht="12.5" x14ac:dyDescent="0.25">
      <c r="A383" s="4"/>
      <c r="B383" s="8"/>
      <c r="F383" s="3"/>
      <c r="H383" s="39"/>
      <c r="O383" s="3"/>
    </row>
    <row r="384" spans="1:15" ht="12.5" x14ac:dyDescent="0.25">
      <c r="A384" s="4"/>
      <c r="B384" s="8"/>
      <c r="F384" s="3"/>
      <c r="H384" s="39"/>
      <c r="O384" s="3"/>
    </row>
    <row r="385" spans="1:15" ht="12.5" x14ac:dyDescent="0.25">
      <c r="A385" s="4"/>
      <c r="B385" s="8"/>
      <c r="F385" s="3"/>
      <c r="H385" s="39"/>
      <c r="O385" s="3"/>
    </row>
    <row r="386" spans="1:15" ht="12.5" x14ac:dyDescent="0.25">
      <c r="A386" s="4"/>
      <c r="B386" s="8"/>
      <c r="F386" s="3"/>
      <c r="H386" s="39"/>
      <c r="O386" s="3"/>
    </row>
    <row r="387" spans="1:15" ht="12.5" x14ac:dyDescent="0.25">
      <c r="A387" s="4"/>
      <c r="B387" s="8"/>
      <c r="F387" s="3"/>
      <c r="H387" s="39"/>
      <c r="O387" s="3"/>
    </row>
    <row r="388" spans="1:15" ht="12.5" x14ac:dyDescent="0.25">
      <c r="A388" s="4"/>
      <c r="B388" s="8"/>
      <c r="F388" s="3"/>
      <c r="H388" s="39"/>
      <c r="O388" s="3"/>
    </row>
    <row r="389" spans="1:15" ht="12.5" x14ac:dyDescent="0.25">
      <c r="A389" s="4"/>
      <c r="B389" s="8"/>
      <c r="F389" s="3"/>
      <c r="H389" s="39"/>
      <c r="O389" s="3"/>
    </row>
    <row r="390" spans="1:15" ht="12.5" x14ac:dyDescent="0.25">
      <c r="A390" s="4"/>
      <c r="B390" s="8"/>
      <c r="F390" s="3"/>
      <c r="O390" s="3"/>
    </row>
    <row r="391" spans="1:15" ht="12.5" x14ac:dyDescent="0.25">
      <c r="A391" s="4"/>
      <c r="B391" s="8"/>
      <c r="F391" s="3"/>
      <c r="O391" s="3"/>
    </row>
    <row r="392" spans="1:15" ht="12.5" x14ac:dyDescent="0.25">
      <c r="A392" s="4"/>
      <c r="B392" s="8"/>
      <c r="F392" s="3"/>
      <c r="O392" s="3"/>
    </row>
    <row r="393" spans="1:15" ht="12.5" x14ac:dyDescent="0.25">
      <c r="A393" s="4"/>
      <c r="B393" s="8"/>
      <c r="F393" s="3"/>
      <c r="O393" s="3"/>
    </row>
    <row r="394" spans="1:15" ht="12.5" x14ac:dyDescent="0.25">
      <c r="A394" s="4"/>
      <c r="B394" s="8"/>
      <c r="F394" s="3"/>
      <c r="O394" s="3"/>
    </row>
    <row r="395" spans="1:15" ht="12.5" x14ac:dyDescent="0.25">
      <c r="A395" s="4"/>
      <c r="B395" s="8"/>
      <c r="F395" s="3"/>
      <c r="O395" s="3"/>
    </row>
    <row r="396" spans="1:15" ht="12.5" x14ac:dyDescent="0.25">
      <c r="A396" s="4"/>
      <c r="B396" s="8"/>
      <c r="F396" s="3"/>
      <c r="O396" s="3"/>
    </row>
    <row r="397" spans="1:15" ht="12.5" x14ac:dyDescent="0.25">
      <c r="A397" s="4"/>
      <c r="B397" s="8"/>
      <c r="F397" s="3"/>
      <c r="O397" s="3"/>
    </row>
    <row r="398" spans="1:15" ht="12.5" x14ac:dyDescent="0.25">
      <c r="A398" s="4"/>
      <c r="B398" s="8"/>
      <c r="F398" s="3"/>
      <c r="O398" s="3"/>
    </row>
    <row r="399" spans="1:15" ht="12.5" x14ac:dyDescent="0.25">
      <c r="A399" s="4"/>
      <c r="B399" s="8"/>
      <c r="F399" s="3"/>
      <c r="O399" s="3"/>
    </row>
    <row r="400" spans="1:15" ht="12.5" x14ac:dyDescent="0.25">
      <c r="A400" s="4"/>
      <c r="B400" s="8"/>
      <c r="F400" s="3"/>
      <c r="O400" s="3"/>
    </row>
    <row r="401" spans="1:15" ht="12.5" x14ac:dyDescent="0.25">
      <c r="A401" s="4"/>
      <c r="B401" s="8"/>
      <c r="F401" s="3"/>
      <c r="O401" s="3"/>
    </row>
    <row r="402" spans="1:15" ht="12.5" x14ac:dyDescent="0.25">
      <c r="A402" s="4"/>
      <c r="B402" s="8"/>
      <c r="F402" s="3"/>
      <c r="O402" s="3"/>
    </row>
    <row r="403" spans="1:15" ht="12.5" x14ac:dyDescent="0.25">
      <c r="A403" s="4"/>
      <c r="B403" s="8"/>
      <c r="F403" s="3"/>
      <c r="O403" s="3"/>
    </row>
    <row r="404" spans="1:15" ht="12.5" x14ac:dyDescent="0.25">
      <c r="A404" s="4"/>
      <c r="B404" s="8"/>
      <c r="F404" s="3"/>
      <c r="O404" s="3"/>
    </row>
    <row r="405" spans="1:15" ht="12.5" x14ac:dyDescent="0.25">
      <c r="A405" s="4"/>
      <c r="B405" s="8"/>
      <c r="F405" s="3"/>
      <c r="O405" s="3"/>
    </row>
    <row r="406" spans="1:15" ht="12.5" x14ac:dyDescent="0.25">
      <c r="A406" s="4"/>
      <c r="B406" s="8"/>
      <c r="F406" s="3"/>
      <c r="O406" s="3"/>
    </row>
    <row r="407" spans="1:15" ht="12.5" x14ac:dyDescent="0.25">
      <c r="A407" s="4"/>
      <c r="B407" s="8"/>
      <c r="F407" s="3"/>
      <c r="O407" s="3"/>
    </row>
    <row r="408" spans="1:15" ht="12.5" x14ac:dyDescent="0.25">
      <c r="A408" s="4"/>
      <c r="B408" s="8"/>
      <c r="F408" s="3"/>
      <c r="O408" s="3"/>
    </row>
    <row r="409" spans="1:15" ht="12.5" x14ac:dyDescent="0.25">
      <c r="A409" s="4"/>
      <c r="B409" s="8"/>
      <c r="F409" s="3"/>
      <c r="O409" s="3"/>
    </row>
    <row r="410" spans="1:15" ht="12.5" x14ac:dyDescent="0.25">
      <c r="A410" s="4"/>
      <c r="B410" s="8"/>
      <c r="F410" s="3"/>
      <c r="O410" s="3"/>
    </row>
    <row r="411" spans="1:15" ht="12.5" x14ac:dyDescent="0.25">
      <c r="A411" s="4"/>
      <c r="B411" s="8"/>
      <c r="F411" s="3"/>
      <c r="O411" s="3"/>
    </row>
    <row r="412" spans="1:15" ht="12.5" x14ac:dyDescent="0.25">
      <c r="A412" s="4"/>
      <c r="B412" s="8"/>
      <c r="F412" s="3"/>
      <c r="O412" s="3"/>
    </row>
    <row r="413" spans="1:15" ht="12.5" x14ac:dyDescent="0.25">
      <c r="A413" s="4"/>
      <c r="B413" s="8"/>
      <c r="F413" s="3"/>
      <c r="O413" s="3"/>
    </row>
    <row r="414" spans="1:15" ht="12.5" x14ac:dyDescent="0.25">
      <c r="A414" s="4"/>
      <c r="B414" s="8"/>
      <c r="F414" s="3"/>
      <c r="O414" s="3"/>
    </row>
    <row r="415" spans="1:15" ht="12.5" x14ac:dyDescent="0.25">
      <c r="A415" s="4"/>
      <c r="B415" s="8"/>
      <c r="F415" s="3"/>
      <c r="O415" s="3"/>
    </row>
    <row r="416" spans="1:15" ht="12.5" x14ac:dyDescent="0.25">
      <c r="A416" s="4"/>
      <c r="B416" s="8"/>
      <c r="F416" s="3"/>
      <c r="O416" s="3"/>
    </row>
    <row r="417" spans="1:15" ht="12.5" x14ac:dyDescent="0.25">
      <c r="A417" s="4"/>
      <c r="B417" s="8"/>
      <c r="F417" s="3"/>
      <c r="O417" s="3"/>
    </row>
    <row r="418" spans="1:15" ht="12.5" x14ac:dyDescent="0.25">
      <c r="A418" s="4"/>
      <c r="B418" s="8"/>
      <c r="F418" s="3"/>
      <c r="O418" s="3"/>
    </row>
    <row r="419" spans="1:15" ht="12.5" x14ac:dyDescent="0.25">
      <c r="A419" s="4"/>
      <c r="B419" s="8"/>
      <c r="F419" s="3"/>
      <c r="O419" s="3"/>
    </row>
    <row r="420" spans="1:15" ht="12.5" x14ac:dyDescent="0.25">
      <c r="A420" s="4"/>
      <c r="B420" s="8"/>
      <c r="F420" s="3"/>
      <c r="O420" s="3"/>
    </row>
    <row r="421" spans="1:15" ht="12.5" x14ac:dyDescent="0.25">
      <c r="A421" s="4"/>
      <c r="B421" s="8"/>
      <c r="F421" s="3"/>
      <c r="O421" s="3"/>
    </row>
    <row r="422" spans="1:15" ht="12.5" x14ac:dyDescent="0.25">
      <c r="A422" s="4"/>
      <c r="B422" s="8"/>
      <c r="F422" s="3"/>
      <c r="O422" s="3"/>
    </row>
    <row r="423" spans="1:15" ht="12.5" x14ac:dyDescent="0.25">
      <c r="A423" s="4"/>
      <c r="B423" s="8"/>
      <c r="F423" s="3"/>
      <c r="O423" s="3"/>
    </row>
    <row r="424" spans="1:15" ht="12.5" x14ac:dyDescent="0.25">
      <c r="A424" s="4"/>
      <c r="B424" s="8"/>
      <c r="F424" s="3"/>
      <c r="O424" s="3"/>
    </row>
    <row r="425" spans="1:15" ht="12.5" x14ac:dyDescent="0.25">
      <c r="A425" s="4"/>
      <c r="B425" s="8"/>
      <c r="F425" s="3"/>
      <c r="O425" s="3"/>
    </row>
    <row r="426" spans="1:15" ht="12.5" x14ac:dyDescent="0.25">
      <c r="A426" s="4"/>
      <c r="B426" s="8"/>
      <c r="F426" s="3"/>
      <c r="O426" s="3"/>
    </row>
    <row r="427" spans="1:15" ht="12.5" x14ac:dyDescent="0.25">
      <c r="A427" s="4"/>
      <c r="B427" s="8"/>
      <c r="F427" s="3"/>
      <c r="O427" s="3"/>
    </row>
    <row r="428" spans="1:15" ht="12.5" x14ac:dyDescent="0.25">
      <c r="A428" s="4"/>
      <c r="B428" s="8"/>
      <c r="F428" s="3"/>
      <c r="O428" s="3"/>
    </row>
    <row r="429" spans="1:15" ht="12.5" x14ac:dyDescent="0.25">
      <c r="A429" s="4"/>
      <c r="B429" s="8"/>
      <c r="F429" s="3"/>
      <c r="O429" s="3"/>
    </row>
    <row r="430" spans="1:15" ht="12.5" x14ac:dyDescent="0.25">
      <c r="A430" s="4"/>
      <c r="B430" s="8"/>
      <c r="F430" s="3"/>
      <c r="O430" s="3"/>
    </row>
    <row r="431" spans="1:15" ht="12.5" x14ac:dyDescent="0.25">
      <c r="A431" s="4"/>
      <c r="B431" s="8"/>
      <c r="F431" s="3"/>
      <c r="O431" s="3"/>
    </row>
    <row r="432" spans="1:15" ht="12.5" x14ac:dyDescent="0.25">
      <c r="A432" s="4"/>
      <c r="B432" s="8"/>
      <c r="F432" s="3"/>
      <c r="O432" s="3"/>
    </row>
    <row r="433" spans="1:15" ht="12.5" x14ac:dyDescent="0.25">
      <c r="A433" s="4"/>
      <c r="B433" s="8"/>
      <c r="F433" s="3"/>
      <c r="O433" s="3"/>
    </row>
    <row r="434" spans="1:15" ht="12.5" x14ac:dyDescent="0.25">
      <c r="A434" s="4"/>
      <c r="B434" s="8"/>
      <c r="F434" s="3"/>
      <c r="O434" s="3"/>
    </row>
    <row r="435" spans="1:15" ht="12.5" x14ac:dyDescent="0.25">
      <c r="A435" s="4"/>
      <c r="B435" s="8"/>
      <c r="F435" s="3"/>
      <c r="O435" s="3"/>
    </row>
    <row r="436" spans="1:15" ht="12.5" x14ac:dyDescent="0.25">
      <c r="A436" s="4"/>
      <c r="B436" s="8"/>
      <c r="F436" s="3"/>
      <c r="O436" s="3"/>
    </row>
    <row r="437" spans="1:15" ht="12.5" x14ac:dyDescent="0.25">
      <c r="A437" s="4"/>
      <c r="B437" s="8"/>
      <c r="F437" s="3"/>
      <c r="O437" s="3"/>
    </row>
    <row r="438" spans="1:15" ht="12.5" x14ac:dyDescent="0.25">
      <c r="A438" s="4"/>
      <c r="B438" s="8"/>
      <c r="F438" s="3"/>
      <c r="O438" s="3"/>
    </row>
    <row r="439" spans="1:15" ht="12.5" x14ac:dyDescent="0.25">
      <c r="A439" s="4"/>
      <c r="B439" s="8"/>
      <c r="F439" s="3"/>
      <c r="O439" s="3"/>
    </row>
    <row r="440" spans="1:15" ht="12.5" x14ac:dyDescent="0.25">
      <c r="A440" s="4"/>
      <c r="B440" s="8"/>
      <c r="F440" s="3"/>
      <c r="O440" s="3"/>
    </row>
    <row r="441" spans="1:15" ht="12.5" x14ac:dyDescent="0.25">
      <c r="A441" s="4"/>
      <c r="B441" s="8"/>
      <c r="F441" s="3"/>
      <c r="O441" s="3"/>
    </row>
    <row r="442" spans="1:15" ht="12.5" x14ac:dyDescent="0.25">
      <c r="A442" s="4"/>
      <c r="B442" s="8"/>
      <c r="F442" s="3"/>
      <c r="O442" s="3"/>
    </row>
    <row r="443" spans="1:15" ht="12.5" x14ac:dyDescent="0.25">
      <c r="A443" s="4"/>
      <c r="B443" s="8"/>
      <c r="F443" s="3"/>
      <c r="O443" s="3"/>
    </row>
    <row r="444" spans="1:15" ht="12.5" x14ac:dyDescent="0.25">
      <c r="A444" s="4"/>
      <c r="B444" s="8"/>
      <c r="F444" s="3"/>
      <c r="O444" s="3"/>
    </row>
    <row r="445" spans="1:15" ht="12.5" x14ac:dyDescent="0.25">
      <c r="A445" s="4"/>
      <c r="B445" s="8"/>
      <c r="F445" s="3"/>
      <c r="O445" s="3"/>
    </row>
    <row r="446" spans="1:15" ht="12.5" x14ac:dyDescent="0.25">
      <c r="A446" s="4"/>
      <c r="B446" s="8"/>
      <c r="F446" s="3"/>
      <c r="O446" s="3"/>
    </row>
    <row r="447" spans="1:15" ht="12.5" x14ac:dyDescent="0.25">
      <c r="A447" s="4"/>
      <c r="B447" s="8"/>
      <c r="F447" s="3"/>
      <c r="O447" s="3"/>
    </row>
    <row r="448" spans="1:15" ht="12.5" x14ac:dyDescent="0.25">
      <c r="A448" s="4"/>
      <c r="B448" s="8"/>
      <c r="F448" s="3"/>
      <c r="O448" s="3"/>
    </row>
    <row r="449" spans="1:15" ht="12.5" x14ac:dyDescent="0.25">
      <c r="A449" s="4"/>
      <c r="B449" s="8"/>
      <c r="F449" s="3"/>
      <c r="O449" s="3"/>
    </row>
    <row r="450" spans="1:15" ht="12.5" x14ac:dyDescent="0.25">
      <c r="A450" s="4"/>
      <c r="B450" s="8"/>
      <c r="F450" s="3"/>
      <c r="O450" s="3"/>
    </row>
    <row r="451" spans="1:15" ht="12.5" x14ac:dyDescent="0.25">
      <c r="A451" s="4"/>
      <c r="B451" s="8"/>
      <c r="F451" s="3"/>
      <c r="O451" s="3"/>
    </row>
    <row r="452" spans="1:15" ht="12.5" x14ac:dyDescent="0.25">
      <c r="A452" s="4"/>
      <c r="B452" s="8"/>
      <c r="F452" s="3"/>
      <c r="O452" s="3"/>
    </row>
    <row r="453" spans="1:15" ht="12.5" x14ac:dyDescent="0.25">
      <c r="A453" s="4"/>
      <c r="B453" s="8"/>
      <c r="F453" s="3"/>
      <c r="O453" s="3"/>
    </row>
    <row r="454" spans="1:15" ht="12.5" x14ac:dyDescent="0.25">
      <c r="A454" s="4"/>
      <c r="B454" s="8"/>
      <c r="F454" s="3"/>
      <c r="O454" s="3"/>
    </row>
    <row r="455" spans="1:15" ht="12.5" x14ac:dyDescent="0.25">
      <c r="A455" s="4"/>
      <c r="B455" s="8"/>
      <c r="F455" s="3"/>
      <c r="O455" s="3"/>
    </row>
    <row r="456" spans="1:15" ht="12.5" x14ac:dyDescent="0.25">
      <c r="A456" s="4"/>
      <c r="B456" s="8"/>
      <c r="F456" s="3"/>
      <c r="O456" s="3"/>
    </row>
    <row r="457" spans="1:15" ht="12.5" x14ac:dyDescent="0.25">
      <c r="A457" s="4"/>
      <c r="B457" s="8"/>
      <c r="F457" s="3"/>
      <c r="O457" s="3"/>
    </row>
    <row r="458" spans="1:15" ht="12.5" x14ac:dyDescent="0.25">
      <c r="A458" s="4"/>
      <c r="B458" s="8"/>
      <c r="F458" s="3"/>
      <c r="O458" s="3"/>
    </row>
    <row r="459" spans="1:15" ht="12.5" x14ac:dyDescent="0.25">
      <c r="A459" s="4"/>
      <c r="B459" s="8"/>
      <c r="F459" s="3"/>
      <c r="O459" s="3"/>
    </row>
    <row r="460" spans="1:15" ht="12.5" x14ac:dyDescent="0.25">
      <c r="A460" s="4"/>
      <c r="B460" s="8"/>
      <c r="F460" s="3"/>
      <c r="O460" s="3"/>
    </row>
    <row r="461" spans="1:15" ht="12.5" x14ac:dyDescent="0.25">
      <c r="A461" s="4"/>
      <c r="B461" s="8"/>
      <c r="F461" s="3"/>
      <c r="O461" s="3"/>
    </row>
    <row r="462" spans="1:15" ht="12.5" x14ac:dyDescent="0.25">
      <c r="A462" s="4"/>
      <c r="B462" s="8"/>
      <c r="F462" s="3"/>
      <c r="O462" s="3"/>
    </row>
    <row r="463" spans="1:15" ht="12.5" x14ac:dyDescent="0.25">
      <c r="A463" s="4"/>
      <c r="B463" s="8"/>
      <c r="F463" s="3"/>
      <c r="O463" s="3"/>
    </row>
    <row r="464" spans="1:15" ht="12.5" x14ac:dyDescent="0.25">
      <c r="A464" s="4"/>
      <c r="B464" s="8"/>
      <c r="F464" s="3"/>
      <c r="O464" s="3"/>
    </row>
    <row r="465" spans="1:15" ht="12.5" x14ac:dyDescent="0.25">
      <c r="A465" s="4"/>
      <c r="B465" s="8"/>
      <c r="F465" s="3"/>
      <c r="O465" s="3"/>
    </row>
    <row r="466" spans="1:15" ht="12.5" x14ac:dyDescent="0.25">
      <c r="A466" s="4"/>
      <c r="B466" s="8"/>
      <c r="F466" s="3"/>
      <c r="O466" s="3"/>
    </row>
    <row r="467" spans="1:15" ht="12.5" x14ac:dyDescent="0.25">
      <c r="A467" s="4"/>
      <c r="B467" s="8"/>
      <c r="F467" s="3"/>
      <c r="O467" s="3"/>
    </row>
    <row r="468" spans="1:15" ht="12.5" x14ac:dyDescent="0.25">
      <c r="A468" s="4"/>
      <c r="B468" s="8"/>
      <c r="F468" s="3"/>
      <c r="O468" s="3"/>
    </row>
    <row r="469" spans="1:15" ht="12.5" x14ac:dyDescent="0.25">
      <c r="A469" s="4"/>
      <c r="B469" s="8"/>
      <c r="F469" s="3"/>
      <c r="O469" s="3"/>
    </row>
    <row r="470" spans="1:15" ht="12.5" x14ac:dyDescent="0.25">
      <c r="A470" s="4"/>
      <c r="B470" s="8"/>
      <c r="F470" s="3"/>
      <c r="O470" s="3"/>
    </row>
    <row r="471" spans="1:15" ht="12.5" x14ac:dyDescent="0.25">
      <c r="A471" s="4"/>
      <c r="B471" s="8"/>
      <c r="F471" s="3"/>
      <c r="O471" s="3"/>
    </row>
    <row r="472" spans="1:15" ht="12.5" x14ac:dyDescent="0.25">
      <c r="A472" s="4"/>
      <c r="B472" s="8"/>
      <c r="F472" s="3"/>
      <c r="O472" s="3"/>
    </row>
    <row r="473" spans="1:15" ht="12.5" x14ac:dyDescent="0.25">
      <c r="A473" s="4"/>
      <c r="B473" s="8"/>
      <c r="F473" s="3"/>
      <c r="O473" s="3"/>
    </row>
    <row r="474" spans="1:15" ht="12.5" x14ac:dyDescent="0.25">
      <c r="A474" s="4"/>
      <c r="B474" s="8"/>
      <c r="F474" s="3"/>
      <c r="O474" s="3"/>
    </row>
    <row r="475" spans="1:15" ht="12.5" x14ac:dyDescent="0.25">
      <c r="A475" s="4"/>
      <c r="B475" s="8"/>
      <c r="F475" s="3"/>
      <c r="O475" s="3"/>
    </row>
    <row r="476" spans="1:15" ht="12.5" x14ac:dyDescent="0.25">
      <c r="A476" s="4"/>
      <c r="B476" s="8"/>
      <c r="F476" s="3"/>
      <c r="O476" s="3"/>
    </row>
    <row r="477" spans="1:15" ht="12.5" x14ac:dyDescent="0.25">
      <c r="A477" s="4"/>
      <c r="B477" s="8"/>
      <c r="F477" s="3"/>
      <c r="O477" s="3"/>
    </row>
    <row r="478" spans="1:15" ht="12.5" x14ac:dyDescent="0.25">
      <c r="A478" s="4"/>
      <c r="B478" s="8"/>
      <c r="F478" s="3"/>
      <c r="O478" s="3"/>
    </row>
    <row r="479" spans="1:15" ht="12.5" x14ac:dyDescent="0.25">
      <c r="A479" s="4"/>
      <c r="B479" s="8"/>
      <c r="F479" s="3"/>
      <c r="O479" s="3"/>
    </row>
    <row r="480" spans="1:15" ht="12.5" x14ac:dyDescent="0.25">
      <c r="A480" s="4"/>
      <c r="B480" s="8"/>
      <c r="F480" s="3"/>
      <c r="O480" s="3"/>
    </row>
    <row r="481" spans="1:15" ht="12.5" x14ac:dyDescent="0.25">
      <c r="A481" s="4"/>
      <c r="B481" s="8"/>
      <c r="F481" s="3"/>
      <c r="O481" s="3"/>
    </row>
    <row r="482" spans="1:15" ht="12.5" x14ac:dyDescent="0.25">
      <c r="A482" s="4"/>
      <c r="B482" s="8"/>
      <c r="F482" s="3"/>
      <c r="O482" s="3"/>
    </row>
    <row r="483" spans="1:15" ht="12.5" x14ac:dyDescent="0.25">
      <c r="A483" s="4"/>
      <c r="B483" s="8"/>
      <c r="F483" s="3"/>
      <c r="O483" s="3"/>
    </row>
    <row r="484" spans="1:15" ht="12.5" x14ac:dyDescent="0.25">
      <c r="A484" s="4"/>
      <c r="B484" s="8"/>
      <c r="F484" s="3"/>
      <c r="O484" s="3"/>
    </row>
    <row r="485" spans="1:15" ht="12.5" x14ac:dyDescent="0.25">
      <c r="A485" s="4"/>
      <c r="B485" s="8"/>
      <c r="F485" s="3"/>
      <c r="O485" s="3"/>
    </row>
    <row r="486" spans="1:15" ht="12.5" x14ac:dyDescent="0.25">
      <c r="A486" s="4"/>
      <c r="B486" s="8"/>
      <c r="F486" s="3"/>
      <c r="O486" s="3"/>
    </row>
    <row r="487" spans="1:15" ht="12.5" x14ac:dyDescent="0.25">
      <c r="A487" s="4"/>
      <c r="B487" s="8"/>
      <c r="F487" s="3"/>
      <c r="O487" s="3"/>
    </row>
    <row r="488" spans="1:15" ht="12.5" x14ac:dyDescent="0.25">
      <c r="A488" s="4"/>
      <c r="B488" s="8"/>
      <c r="F488" s="3"/>
      <c r="O488" s="3"/>
    </row>
    <row r="489" spans="1:15" ht="12.5" x14ac:dyDescent="0.25">
      <c r="A489" s="4"/>
      <c r="B489" s="8"/>
      <c r="F489" s="3"/>
      <c r="O489" s="3"/>
    </row>
    <row r="490" spans="1:15" ht="12.5" x14ac:dyDescent="0.25">
      <c r="A490" s="4"/>
      <c r="B490" s="8"/>
      <c r="F490" s="3"/>
      <c r="O490" s="3"/>
    </row>
    <row r="491" spans="1:15" ht="12.5" x14ac:dyDescent="0.25">
      <c r="A491" s="4"/>
      <c r="B491" s="8"/>
      <c r="F491" s="3"/>
      <c r="O491" s="3"/>
    </row>
    <row r="492" spans="1:15" ht="12.5" x14ac:dyDescent="0.25">
      <c r="A492" s="4"/>
      <c r="B492" s="8"/>
      <c r="F492" s="3"/>
      <c r="O492" s="3"/>
    </row>
    <row r="493" spans="1:15" ht="12.5" x14ac:dyDescent="0.25">
      <c r="A493" s="4"/>
      <c r="B493" s="8"/>
      <c r="F493" s="3"/>
      <c r="O493" s="3"/>
    </row>
    <row r="494" spans="1:15" ht="12.5" x14ac:dyDescent="0.25">
      <c r="A494" s="4"/>
      <c r="B494" s="8"/>
      <c r="F494" s="3"/>
      <c r="O494" s="3"/>
    </row>
    <row r="495" spans="1:15" ht="12.5" x14ac:dyDescent="0.25">
      <c r="A495" s="4"/>
      <c r="B495" s="8"/>
      <c r="F495" s="3"/>
      <c r="O495" s="3"/>
    </row>
    <row r="496" spans="1:15" ht="12.5" x14ac:dyDescent="0.25">
      <c r="A496" s="4"/>
      <c r="B496" s="8"/>
      <c r="F496" s="3"/>
      <c r="O496" s="3"/>
    </row>
    <row r="497" spans="1:15" ht="12.5" x14ac:dyDescent="0.25">
      <c r="A497" s="4"/>
      <c r="B497" s="8"/>
      <c r="F497" s="3"/>
      <c r="O497" s="3"/>
    </row>
    <row r="498" spans="1:15" ht="12.5" x14ac:dyDescent="0.25">
      <c r="A498" s="4"/>
      <c r="B498" s="8"/>
      <c r="F498" s="3"/>
      <c r="O498" s="3"/>
    </row>
    <row r="499" spans="1:15" ht="12.5" x14ac:dyDescent="0.25">
      <c r="A499" s="4"/>
      <c r="B499" s="8"/>
      <c r="F499" s="3"/>
      <c r="O499" s="3"/>
    </row>
    <row r="500" spans="1:15" ht="12.5" x14ac:dyDescent="0.25">
      <c r="A500" s="4"/>
      <c r="B500" s="8"/>
      <c r="F500" s="3"/>
      <c r="O500" s="3"/>
    </row>
    <row r="501" spans="1:15" ht="12.5" x14ac:dyDescent="0.25">
      <c r="A501" s="4"/>
      <c r="B501" s="8"/>
      <c r="F501" s="3"/>
      <c r="O501" s="3"/>
    </row>
    <row r="502" spans="1:15" ht="12.5" x14ac:dyDescent="0.25">
      <c r="A502" s="4"/>
      <c r="B502" s="8"/>
      <c r="F502" s="3"/>
      <c r="O502" s="3"/>
    </row>
    <row r="503" spans="1:15" ht="12.5" x14ac:dyDescent="0.25">
      <c r="A503" s="4"/>
      <c r="B503" s="8"/>
      <c r="F503" s="3"/>
      <c r="O503" s="3"/>
    </row>
    <row r="504" spans="1:15" ht="12.5" x14ac:dyDescent="0.25">
      <c r="A504" s="4"/>
      <c r="B504" s="8"/>
      <c r="F504" s="3"/>
      <c r="O504" s="3"/>
    </row>
    <row r="505" spans="1:15" ht="12.5" x14ac:dyDescent="0.25">
      <c r="A505" s="4"/>
      <c r="B505" s="8"/>
      <c r="F505" s="3"/>
      <c r="O505" s="3"/>
    </row>
    <row r="506" spans="1:15" ht="12.5" x14ac:dyDescent="0.25">
      <c r="A506" s="4"/>
      <c r="B506" s="8"/>
      <c r="F506" s="3"/>
      <c r="O506" s="3"/>
    </row>
    <row r="507" spans="1:15" ht="12.5" x14ac:dyDescent="0.25">
      <c r="A507" s="4"/>
      <c r="B507" s="8"/>
      <c r="F507" s="3"/>
      <c r="O507" s="3"/>
    </row>
    <row r="508" spans="1:15" ht="12.5" x14ac:dyDescent="0.25">
      <c r="A508" s="4"/>
      <c r="B508" s="8"/>
      <c r="F508" s="3"/>
      <c r="O508" s="3"/>
    </row>
    <row r="509" spans="1:15" ht="12.5" x14ac:dyDescent="0.25">
      <c r="A509" s="4"/>
      <c r="B509" s="8"/>
      <c r="F509" s="3"/>
      <c r="O509" s="3"/>
    </row>
    <row r="510" spans="1:15" ht="12.5" x14ac:dyDescent="0.25">
      <c r="A510" s="4"/>
      <c r="B510" s="8"/>
      <c r="F510" s="3"/>
      <c r="O510" s="3"/>
    </row>
    <row r="511" spans="1:15" ht="12.5" x14ac:dyDescent="0.25">
      <c r="A511" s="4"/>
      <c r="B511" s="8"/>
      <c r="F511" s="3"/>
      <c r="O511" s="3"/>
    </row>
    <row r="512" spans="1:15" ht="12.5" x14ac:dyDescent="0.25">
      <c r="A512" s="4"/>
      <c r="B512" s="8"/>
      <c r="F512" s="3"/>
      <c r="O512" s="3"/>
    </row>
    <row r="513" spans="1:15" ht="12.5" x14ac:dyDescent="0.25">
      <c r="A513" s="4"/>
      <c r="B513" s="8"/>
      <c r="F513" s="3"/>
      <c r="O513" s="3"/>
    </row>
    <row r="514" spans="1:15" ht="12.5" x14ac:dyDescent="0.25">
      <c r="A514" s="4"/>
      <c r="B514" s="8"/>
      <c r="F514" s="3"/>
      <c r="O514" s="3"/>
    </row>
    <row r="515" spans="1:15" ht="12.5" x14ac:dyDescent="0.25">
      <c r="A515" s="4"/>
      <c r="B515" s="8"/>
      <c r="F515" s="3"/>
      <c r="O515" s="3"/>
    </row>
    <row r="516" spans="1:15" ht="12.5" x14ac:dyDescent="0.25">
      <c r="A516" s="4"/>
      <c r="B516" s="8"/>
      <c r="F516" s="3"/>
      <c r="O516" s="3"/>
    </row>
    <row r="517" spans="1:15" ht="12.5" x14ac:dyDescent="0.25">
      <c r="A517" s="4"/>
      <c r="B517" s="8"/>
      <c r="F517" s="3"/>
      <c r="O517" s="3"/>
    </row>
    <row r="518" spans="1:15" ht="12.5" x14ac:dyDescent="0.25">
      <c r="A518" s="4"/>
      <c r="B518" s="8"/>
      <c r="F518" s="3"/>
      <c r="O518" s="3"/>
    </row>
    <row r="519" spans="1:15" ht="12.5" x14ac:dyDescent="0.25">
      <c r="A519" s="4"/>
      <c r="B519" s="8"/>
      <c r="F519" s="3"/>
      <c r="O519" s="3"/>
    </row>
    <row r="520" spans="1:15" ht="12.5" x14ac:dyDescent="0.25">
      <c r="A520" s="4"/>
      <c r="B520" s="8"/>
      <c r="F520" s="3"/>
      <c r="O520" s="3"/>
    </row>
    <row r="521" spans="1:15" ht="12.5" x14ac:dyDescent="0.25">
      <c r="A521" s="4"/>
      <c r="B521" s="8"/>
      <c r="F521" s="3"/>
      <c r="O521" s="3"/>
    </row>
    <row r="522" spans="1:15" ht="12.5" x14ac:dyDescent="0.25">
      <c r="A522" s="4"/>
      <c r="B522" s="8"/>
      <c r="F522" s="3"/>
      <c r="O522" s="3"/>
    </row>
    <row r="523" spans="1:15" ht="12.5" x14ac:dyDescent="0.25">
      <c r="A523" s="4"/>
      <c r="B523" s="8"/>
      <c r="F523" s="3"/>
      <c r="O523" s="3"/>
    </row>
    <row r="524" spans="1:15" ht="12.5" x14ac:dyDescent="0.25">
      <c r="A524" s="4"/>
      <c r="B524" s="8"/>
      <c r="F524" s="3"/>
      <c r="O524" s="3"/>
    </row>
    <row r="525" spans="1:15" ht="12.5" x14ac:dyDescent="0.25">
      <c r="A525" s="4"/>
      <c r="B525" s="8"/>
      <c r="F525" s="3"/>
      <c r="O525" s="3"/>
    </row>
    <row r="526" spans="1:15" ht="12.5" x14ac:dyDescent="0.25">
      <c r="A526" s="4"/>
      <c r="B526" s="8"/>
      <c r="F526" s="3"/>
      <c r="O526" s="3"/>
    </row>
    <row r="527" spans="1:15" ht="12.5" x14ac:dyDescent="0.25">
      <c r="A527" s="4"/>
      <c r="B527" s="8"/>
      <c r="F527" s="3"/>
      <c r="O527" s="3"/>
    </row>
    <row r="528" spans="1:15" ht="12.5" x14ac:dyDescent="0.25">
      <c r="A528" s="4"/>
      <c r="B528" s="8"/>
      <c r="F528" s="3"/>
      <c r="O528" s="3"/>
    </row>
    <row r="529" spans="1:15" ht="12.5" x14ac:dyDescent="0.25">
      <c r="A529" s="4"/>
      <c r="B529" s="8"/>
      <c r="F529" s="3"/>
      <c r="O529" s="3"/>
    </row>
    <row r="530" spans="1:15" ht="12.5" x14ac:dyDescent="0.25">
      <c r="A530" s="4"/>
      <c r="B530" s="8"/>
      <c r="F530" s="3"/>
      <c r="O530" s="3"/>
    </row>
    <row r="531" spans="1:15" ht="12.5" x14ac:dyDescent="0.25">
      <c r="A531" s="4"/>
      <c r="B531" s="8"/>
      <c r="F531" s="3"/>
      <c r="O531" s="3"/>
    </row>
    <row r="532" spans="1:15" ht="12.5" x14ac:dyDescent="0.25">
      <c r="A532" s="4"/>
      <c r="B532" s="8"/>
      <c r="F532" s="3"/>
      <c r="O532" s="3"/>
    </row>
    <row r="533" spans="1:15" ht="12.5" x14ac:dyDescent="0.25">
      <c r="A533" s="4"/>
      <c r="B533" s="8"/>
      <c r="F533" s="3"/>
      <c r="O533" s="3"/>
    </row>
    <row r="534" spans="1:15" ht="12.5" x14ac:dyDescent="0.25">
      <c r="A534" s="4"/>
      <c r="B534" s="8"/>
      <c r="F534" s="3"/>
      <c r="O534" s="3"/>
    </row>
    <row r="535" spans="1:15" ht="12.5" x14ac:dyDescent="0.25">
      <c r="A535" s="4"/>
      <c r="B535" s="8"/>
      <c r="F535" s="3"/>
      <c r="O535" s="3"/>
    </row>
    <row r="536" spans="1:15" ht="12.5" x14ac:dyDescent="0.25">
      <c r="A536" s="4"/>
      <c r="B536" s="8"/>
      <c r="F536" s="3"/>
      <c r="O536" s="3"/>
    </row>
    <row r="537" spans="1:15" ht="12.5" x14ac:dyDescent="0.25">
      <c r="A537" s="4"/>
      <c r="B537" s="8"/>
      <c r="F537" s="3"/>
      <c r="O537" s="3"/>
    </row>
    <row r="538" spans="1:15" ht="12.5" x14ac:dyDescent="0.25">
      <c r="A538" s="4"/>
      <c r="B538" s="8"/>
      <c r="F538" s="3"/>
      <c r="O538" s="3"/>
    </row>
    <row r="539" spans="1:15" ht="12.5" x14ac:dyDescent="0.25">
      <c r="A539" s="4"/>
      <c r="B539" s="8"/>
      <c r="F539" s="3"/>
      <c r="O539" s="3"/>
    </row>
    <row r="540" spans="1:15" ht="12.5" x14ac:dyDescent="0.25">
      <c r="A540" s="4"/>
      <c r="B540" s="8"/>
      <c r="F540" s="3"/>
      <c r="O540" s="3"/>
    </row>
    <row r="541" spans="1:15" ht="12.5" x14ac:dyDescent="0.25">
      <c r="A541" s="4"/>
      <c r="B541" s="8"/>
      <c r="F541" s="3"/>
      <c r="O541" s="3"/>
    </row>
    <row r="542" spans="1:15" ht="12.5" x14ac:dyDescent="0.25">
      <c r="A542" s="4"/>
      <c r="B542" s="8"/>
      <c r="F542" s="3"/>
      <c r="O542" s="3"/>
    </row>
    <row r="543" spans="1:15" ht="12.5" x14ac:dyDescent="0.25">
      <c r="A543" s="4"/>
      <c r="B543" s="8"/>
      <c r="F543" s="3"/>
      <c r="O543" s="3"/>
    </row>
    <row r="544" spans="1:15" ht="12.5" x14ac:dyDescent="0.25">
      <c r="A544" s="4"/>
      <c r="B544" s="8"/>
      <c r="F544" s="3"/>
      <c r="O544" s="3"/>
    </row>
    <row r="545" spans="1:15" ht="12.5" x14ac:dyDescent="0.25">
      <c r="A545" s="4"/>
      <c r="B545" s="8"/>
      <c r="F545" s="3"/>
      <c r="O545" s="3"/>
    </row>
    <row r="546" spans="1:15" ht="12.5" x14ac:dyDescent="0.25">
      <c r="A546" s="4"/>
      <c r="B546" s="8"/>
      <c r="F546" s="3"/>
      <c r="O546" s="3"/>
    </row>
    <row r="547" spans="1:15" ht="12.5" x14ac:dyDescent="0.25">
      <c r="A547" s="4"/>
      <c r="B547" s="8"/>
      <c r="F547" s="3"/>
      <c r="O547" s="3"/>
    </row>
    <row r="548" spans="1:15" ht="12.5" x14ac:dyDescent="0.25">
      <c r="A548" s="4"/>
      <c r="B548" s="8"/>
      <c r="F548" s="3"/>
      <c r="O548" s="3"/>
    </row>
    <row r="549" spans="1:15" ht="12.5" x14ac:dyDescent="0.25">
      <c r="A549" s="4"/>
      <c r="B549" s="8"/>
      <c r="F549" s="3"/>
      <c r="O549" s="3"/>
    </row>
    <row r="550" spans="1:15" ht="12.5" x14ac:dyDescent="0.25">
      <c r="A550" s="4"/>
      <c r="B550" s="8"/>
      <c r="F550" s="3"/>
      <c r="O550" s="3"/>
    </row>
    <row r="551" spans="1:15" ht="12.5" x14ac:dyDescent="0.25">
      <c r="A551" s="4"/>
      <c r="B551" s="8"/>
      <c r="F551" s="3"/>
      <c r="O551" s="3"/>
    </row>
    <row r="552" spans="1:15" ht="12.5" x14ac:dyDescent="0.25">
      <c r="A552" s="4"/>
      <c r="B552" s="8"/>
      <c r="F552" s="3"/>
      <c r="O552" s="3"/>
    </row>
    <row r="553" spans="1:15" ht="12.5" x14ac:dyDescent="0.25">
      <c r="A553" s="4"/>
      <c r="B553" s="8"/>
      <c r="F553" s="3"/>
      <c r="O553" s="3"/>
    </row>
    <row r="554" spans="1:15" ht="12.5" x14ac:dyDescent="0.25">
      <c r="A554" s="4"/>
      <c r="B554" s="8"/>
      <c r="F554" s="3"/>
      <c r="O554" s="3"/>
    </row>
    <row r="555" spans="1:15" ht="12.5" x14ac:dyDescent="0.25">
      <c r="A555" s="4"/>
      <c r="B555" s="8"/>
      <c r="F555" s="3"/>
      <c r="O555" s="3"/>
    </row>
    <row r="556" spans="1:15" ht="12.5" x14ac:dyDescent="0.25">
      <c r="A556" s="4"/>
      <c r="B556" s="8"/>
      <c r="F556" s="3"/>
      <c r="O556" s="3"/>
    </row>
    <row r="557" spans="1:15" ht="12.5" x14ac:dyDescent="0.25">
      <c r="A557" s="4"/>
      <c r="B557" s="8"/>
      <c r="F557" s="3"/>
      <c r="O557" s="3"/>
    </row>
    <row r="558" spans="1:15" ht="12.5" x14ac:dyDescent="0.25">
      <c r="A558" s="4"/>
      <c r="B558" s="8"/>
      <c r="F558" s="3"/>
      <c r="O558" s="3"/>
    </row>
    <row r="559" spans="1:15" ht="12.5" x14ac:dyDescent="0.25">
      <c r="A559" s="4"/>
      <c r="B559" s="8"/>
      <c r="F559" s="3"/>
      <c r="O559" s="3"/>
    </row>
    <row r="560" spans="1:15" ht="12.5" x14ac:dyDescent="0.25">
      <c r="A560" s="4"/>
      <c r="B560" s="8"/>
      <c r="F560" s="3"/>
      <c r="O560" s="3"/>
    </row>
    <row r="561" spans="1:15" ht="12.5" x14ac:dyDescent="0.25">
      <c r="A561" s="4"/>
      <c r="B561" s="8"/>
      <c r="F561" s="3"/>
      <c r="O561" s="3"/>
    </row>
    <row r="562" spans="1:15" ht="12.5" x14ac:dyDescent="0.25">
      <c r="A562" s="4"/>
      <c r="B562" s="8"/>
      <c r="F562" s="3"/>
      <c r="O562" s="3"/>
    </row>
    <row r="563" spans="1:15" ht="12.5" x14ac:dyDescent="0.25">
      <c r="A563" s="4"/>
      <c r="B563" s="8"/>
      <c r="F563" s="3"/>
      <c r="O563" s="3"/>
    </row>
    <row r="564" spans="1:15" ht="12.5" x14ac:dyDescent="0.25">
      <c r="A564" s="4"/>
      <c r="B564" s="8"/>
      <c r="F564" s="3"/>
      <c r="O564" s="3"/>
    </row>
    <row r="565" spans="1:15" ht="12.5" x14ac:dyDescent="0.25">
      <c r="A565" s="4"/>
      <c r="B565" s="8"/>
      <c r="F565" s="3"/>
      <c r="O565" s="3"/>
    </row>
    <row r="566" spans="1:15" ht="12.5" x14ac:dyDescent="0.25">
      <c r="A566" s="4"/>
      <c r="B566" s="8"/>
      <c r="F566" s="3"/>
      <c r="O566" s="3"/>
    </row>
    <row r="567" spans="1:15" ht="12.5" x14ac:dyDescent="0.25">
      <c r="A567" s="4"/>
      <c r="B567" s="8"/>
      <c r="F567" s="3"/>
      <c r="O567" s="3"/>
    </row>
    <row r="568" spans="1:15" ht="12.5" x14ac:dyDescent="0.25">
      <c r="A568" s="4"/>
      <c r="B568" s="8"/>
      <c r="F568" s="3"/>
      <c r="O568" s="3"/>
    </row>
    <row r="569" spans="1:15" ht="12.5" x14ac:dyDescent="0.25">
      <c r="A569" s="4"/>
      <c r="B569" s="8"/>
      <c r="F569" s="3"/>
      <c r="O569" s="3"/>
    </row>
    <row r="570" spans="1:15" ht="12.5" x14ac:dyDescent="0.25">
      <c r="A570" s="4"/>
      <c r="B570" s="8"/>
      <c r="F570" s="3"/>
      <c r="O570" s="3"/>
    </row>
    <row r="571" spans="1:15" ht="12.5" x14ac:dyDescent="0.25">
      <c r="A571" s="4"/>
      <c r="B571" s="8"/>
      <c r="F571" s="3"/>
      <c r="O571" s="3"/>
    </row>
    <row r="572" spans="1:15" ht="12.5" x14ac:dyDescent="0.25">
      <c r="A572" s="4"/>
      <c r="B572" s="8"/>
      <c r="F572" s="3"/>
      <c r="O572" s="3"/>
    </row>
    <row r="573" spans="1:15" ht="12.5" x14ac:dyDescent="0.25">
      <c r="A573" s="4"/>
      <c r="B573" s="8"/>
      <c r="F573" s="3"/>
      <c r="O573" s="3"/>
    </row>
    <row r="574" spans="1:15" ht="12.5" x14ac:dyDescent="0.25">
      <c r="A574" s="4"/>
      <c r="B574" s="8"/>
      <c r="F574" s="3"/>
      <c r="O574" s="3"/>
    </row>
    <row r="575" spans="1:15" ht="12.5" x14ac:dyDescent="0.25">
      <c r="A575" s="4"/>
      <c r="B575" s="8"/>
      <c r="F575" s="3"/>
      <c r="O575" s="3"/>
    </row>
    <row r="576" spans="1:15" ht="12.5" x14ac:dyDescent="0.25">
      <c r="A576" s="4"/>
      <c r="B576" s="8"/>
      <c r="F576" s="3"/>
      <c r="O576" s="3"/>
    </row>
    <row r="577" spans="1:15" ht="12.5" x14ac:dyDescent="0.25">
      <c r="A577" s="4"/>
      <c r="B577" s="8"/>
      <c r="F577" s="3"/>
      <c r="O577" s="3"/>
    </row>
    <row r="578" spans="1:15" ht="12.5" x14ac:dyDescent="0.25">
      <c r="A578" s="4"/>
      <c r="B578" s="8"/>
      <c r="F578" s="3"/>
      <c r="O578" s="3"/>
    </row>
    <row r="579" spans="1:15" ht="12.5" x14ac:dyDescent="0.25">
      <c r="A579" s="4"/>
      <c r="B579" s="8"/>
      <c r="F579" s="3"/>
      <c r="O579" s="3"/>
    </row>
    <row r="580" spans="1:15" ht="12.5" x14ac:dyDescent="0.25">
      <c r="A580" s="4"/>
      <c r="B580" s="8"/>
      <c r="F580" s="3"/>
      <c r="O580" s="3"/>
    </row>
    <row r="581" spans="1:15" ht="12.5" x14ac:dyDescent="0.25">
      <c r="A581" s="4"/>
      <c r="B581" s="8"/>
      <c r="F581" s="3"/>
      <c r="O581" s="3"/>
    </row>
    <row r="582" spans="1:15" ht="12.5" x14ac:dyDescent="0.25">
      <c r="A582" s="4"/>
      <c r="B582" s="8"/>
      <c r="F582" s="3"/>
      <c r="O582" s="3"/>
    </row>
    <row r="583" spans="1:15" ht="12.5" x14ac:dyDescent="0.25">
      <c r="A583" s="4"/>
      <c r="B583" s="8"/>
      <c r="F583" s="3"/>
      <c r="O583" s="3"/>
    </row>
    <row r="584" spans="1:15" ht="12.5" x14ac:dyDescent="0.25">
      <c r="A584" s="4"/>
      <c r="B584" s="8"/>
      <c r="F584" s="3"/>
      <c r="O584" s="3"/>
    </row>
    <row r="585" spans="1:15" ht="12.5" x14ac:dyDescent="0.25">
      <c r="A585" s="4"/>
      <c r="B585" s="8"/>
      <c r="F585" s="3"/>
      <c r="O585" s="3"/>
    </row>
    <row r="586" spans="1:15" ht="12.5" x14ac:dyDescent="0.25">
      <c r="A586" s="4"/>
      <c r="B586" s="8"/>
      <c r="F586" s="3"/>
      <c r="O586" s="3"/>
    </row>
    <row r="587" spans="1:15" ht="12.5" x14ac:dyDescent="0.25">
      <c r="A587" s="4"/>
      <c r="B587" s="8"/>
      <c r="F587" s="3"/>
      <c r="O587" s="3"/>
    </row>
    <row r="588" spans="1:15" ht="12.5" x14ac:dyDescent="0.25">
      <c r="A588" s="4"/>
      <c r="B588" s="8"/>
      <c r="F588" s="3"/>
      <c r="O588" s="3"/>
    </row>
    <row r="589" spans="1:15" ht="12.5" x14ac:dyDescent="0.25">
      <c r="A589" s="4"/>
      <c r="B589" s="8"/>
      <c r="F589" s="3"/>
      <c r="O589" s="3"/>
    </row>
    <row r="590" spans="1:15" ht="12.5" x14ac:dyDescent="0.25">
      <c r="A590" s="4"/>
      <c r="B590" s="8"/>
      <c r="F590" s="3"/>
      <c r="O590" s="3"/>
    </row>
    <row r="591" spans="1:15" ht="12.5" x14ac:dyDescent="0.25">
      <c r="A591" s="4"/>
      <c r="B591" s="8"/>
      <c r="F591" s="3"/>
      <c r="O591" s="3"/>
    </row>
    <row r="592" spans="1:15" ht="12.5" x14ac:dyDescent="0.25">
      <c r="A592" s="4"/>
      <c r="B592" s="8"/>
      <c r="F592" s="3"/>
      <c r="O592" s="3"/>
    </row>
    <row r="593" spans="1:15" ht="12.5" x14ac:dyDescent="0.25">
      <c r="A593" s="4"/>
      <c r="B593" s="8"/>
      <c r="F593" s="3"/>
      <c r="O593" s="3"/>
    </row>
    <row r="594" spans="1:15" ht="12.5" x14ac:dyDescent="0.25">
      <c r="A594" s="4"/>
      <c r="B594" s="8"/>
      <c r="F594" s="3"/>
      <c r="O594" s="3"/>
    </row>
    <row r="595" spans="1:15" ht="12.5" x14ac:dyDescent="0.25">
      <c r="A595" s="4"/>
      <c r="B595" s="8"/>
      <c r="F595" s="3"/>
      <c r="O595" s="3"/>
    </row>
    <row r="596" spans="1:15" ht="12.5" x14ac:dyDescent="0.25">
      <c r="A596" s="4"/>
      <c r="B596" s="8"/>
      <c r="F596" s="3"/>
      <c r="O596" s="3"/>
    </row>
    <row r="597" spans="1:15" ht="12.5" x14ac:dyDescent="0.25">
      <c r="A597" s="4"/>
      <c r="B597" s="8"/>
      <c r="F597" s="3"/>
      <c r="O597" s="3"/>
    </row>
    <row r="598" spans="1:15" ht="12.5" x14ac:dyDescent="0.25">
      <c r="A598" s="4"/>
      <c r="B598" s="8"/>
      <c r="F598" s="3"/>
      <c r="O598" s="3"/>
    </row>
    <row r="599" spans="1:15" ht="12.5" x14ac:dyDescent="0.25">
      <c r="A599" s="4"/>
      <c r="B599" s="8"/>
      <c r="F599" s="3"/>
      <c r="O599" s="3"/>
    </row>
    <row r="600" spans="1:15" ht="12.5" x14ac:dyDescent="0.25">
      <c r="A600" s="4"/>
      <c r="B600" s="8"/>
      <c r="F600" s="3"/>
      <c r="O600" s="3"/>
    </row>
    <row r="601" spans="1:15" ht="12.5" x14ac:dyDescent="0.25">
      <c r="A601" s="4"/>
      <c r="B601" s="8"/>
      <c r="F601" s="3"/>
      <c r="O601" s="3"/>
    </row>
    <row r="602" spans="1:15" ht="12.5" x14ac:dyDescent="0.25">
      <c r="A602" s="4"/>
      <c r="B602" s="8"/>
      <c r="F602" s="3"/>
      <c r="O602" s="3"/>
    </row>
    <row r="603" spans="1:15" ht="12.5" x14ac:dyDescent="0.25">
      <c r="A603" s="4"/>
      <c r="B603" s="8"/>
      <c r="F603" s="3"/>
      <c r="O603" s="3"/>
    </row>
    <row r="604" spans="1:15" ht="12.5" x14ac:dyDescent="0.25">
      <c r="A604" s="4"/>
      <c r="B604" s="8"/>
      <c r="F604" s="3"/>
      <c r="O604" s="3"/>
    </row>
    <row r="605" spans="1:15" ht="12.5" x14ac:dyDescent="0.25">
      <c r="A605" s="4"/>
      <c r="B605" s="8"/>
      <c r="F605" s="3"/>
      <c r="O605" s="3"/>
    </row>
    <row r="606" spans="1:15" ht="12.5" x14ac:dyDescent="0.25">
      <c r="A606" s="4"/>
      <c r="B606" s="8"/>
      <c r="F606" s="3"/>
      <c r="O606" s="3"/>
    </row>
    <row r="607" spans="1:15" ht="12.5" x14ac:dyDescent="0.25">
      <c r="A607" s="4"/>
      <c r="B607" s="8"/>
      <c r="F607" s="3"/>
      <c r="O607" s="3"/>
    </row>
    <row r="608" spans="1:15" ht="12.5" x14ac:dyDescent="0.25">
      <c r="A608" s="4"/>
      <c r="B608" s="8"/>
      <c r="F608" s="3"/>
      <c r="O608" s="3"/>
    </row>
    <row r="609" spans="1:15" ht="12.5" x14ac:dyDescent="0.25">
      <c r="A609" s="4"/>
      <c r="B609" s="8"/>
      <c r="F609" s="3"/>
      <c r="O609" s="3"/>
    </row>
    <row r="610" spans="1:15" ht="12.5" x14ac:dyDescent="0.25">
      <c r="A610" s="4"/>
      <c r="B610" s="8"/>
      <c r="F610" s="3"/>
      <c r="O610" s="3"/>
    </row>
    <row r="611" spans="1:15" ht="12.5" x14ac:dyDescent="0.25">
      <c r="A611" s="4"/>
      <c r="B611" s="8"/>
      <c r="F611" s="3"/>
      <c r="O611" s="3"/>
    </row>
    <row r="612" spans="1:15" ht="12.5" x14ac:dyDescent="0.25">
      <c r="A612" s="4"/>
      <c r="B612" s="8"/>
      <c r="F612" s="3"/>
      <c r="O612" s="3"/>
    </row>
    <row r="613" spans="1:15" ht="12.5" x14ac:dyDescent="0.25">
      <c r="A613" s="4"/>
      <c r="B613" s="8"/>
      <c r="F613" s="3"/>
      <c r="O613" s="3"/>
    </row>
    <row r="614" spans="1:15" ht="12.5" x14ac:dyDescent="0.25">
      <c r="A614" s="4"/>
      <c r="B614" s="8"/>
      <c r="F614" s="3"/>
      <c r="O614" s="3"/>
    </row>
    <row r="615" spans="1:15" ht="12.5" x14ac:dyDescent="0.25">
      <c r="A615" s="4"/>
      <c r="B615" s="8"/>
      <c r="F615" s="3"/>
      <c r="O615" s="3"/>
    </row>
    <row r="616" spans="1:15" ht="12.5" x14ac:dyDescent="0.25">
      <c r="A616" s="4"/>
      <c r="B616" s="8"/>
      <c r="F616" s="3"/>
      <c r="O616" s="3"/>
    </row>
    <row r="617" spans="1:15" ht="12.5" x14ac:dyDescent="0.25">
      <c r="A617" s="4"/>
      <c r="B617" s="8"/>
      <c r="F617" s="3"/>
      <c r="O617" s="3"/>
    </row>
    <row r="618" spans="1:15" ht="12.5" x14ac:dyDescent="0.25">
      <c r="A618" s="4"/>
      <c r="B618" s="8"/>
      <c r="F618" s="3"/>
      <c r="O618" s="3"/>
    </row>
    <row r="619" spans="1:15" ht="12.5" x14ac:dyDescent="0.25">
      <c r="A619" s="4"/>
      <c r="B619" s="8"/>
      <c r="F619" s="3"/>
      <c r="O619" s="3"/>
    </row>
    <row r="620" spans="1:15" ht="12.5" x14ac:dyDescent="0.25">
      <c r="A620" s="4"/>
      <c r="B620" s="8"/>
      <c r="F620" s="3"/>
      <c r="O620" s="3"/>
    </row>
    <row r="621" spans="1:15" ht="12.5" x14ac:dyDescent="0.25">
      <c r="A621" s="4"/>
      <c r="B621" s="8"/>
      <c r="F621" s="3"/>
      <c r="O621" s="3"/>
    </row>
    <row r="622" spans="1:15" ht="12.5" x14ac:dyDescent="0.25">
      <c r="A622" s="4"/>
      <c r="B622" s="8"/>
      <c r="F622" s="3"/>
      <c r="O622" s="3"/>
    </row>
    <row r="623" spans="1:15" ht="12.5" x14ac:dyDescent="0.25">
      <c r="A623" s="4"/>
      <c r="B623" s="8"/>
      <c r="F623" s="3"/>
      <c r="O623" s="3"/>
    </row>
    <row r="624" spans="1:15" ht="12.5" x14ac:dyDescent="0.25">
      <c r="A624" s="4"/>
      <c r="B624" s="8"/>
      <c r="F624" s="3"/>
      <c r="O624" s="3"/>
    </row>
    <row r="625" spans="1:15" ht="12.5" x14ac:dyDescent="0.25">
      <c r="A625" s="4"/>
      <c r="B625" s="8"/>
      <c r="F625" s="3"/>
      <c r="O625" s="3"/>
    </row>
    <row r="626" spans="1:15" ht="12.5" x14ac:dyDescent="0.25">
      <c r="A626" s="4"/>
      <c r="B626" s="8"/>
      <c r="F626" s="3"/>
      <c r="O626" s="3"/>
    </row>
    <row r="627" spans="1:15" ht="12.5" x14ac:dyDescent="0.25">
      <c r="A627" s="4"/>
      <c r="B627" s="8"/>
      <c r="F627" s="3"/>
      <c r="O627" s="3"/>
    </row>
    <row r="628" spans="1:15" ht="12.5" x14ac:dyDescent="0.25">
      <c r="A628" s="4"/>
      <c r="B628" s="8"/>
      <c r="F628" s="3"/>
      <c r="O628" s="3"/>
    </row>
    <row r="629" spans="1:15" ht="12.5" x14ac:dyDescent="0.25">
      <c r="A629" s="4"/>
      <c r="B629" s="8"/>
      <c r="F629" s="3"/>
      <c r="O629" s="3"/>
    </row>
    <row r="630" spans="1:15" ht="12.5" x14ac:dyDescent="0.25">
      <c r="A630" s="4"/>
      <c r="B630" s="8"/>
      <c r="F630" s="3"/>
      <c r="O630" s="3"/>
    </row>
    <row r="631" spans="1:15" ht="12.5" x14ac:dyDescent="0.25">
      <c r="A631" s="4"/>
      <c r="B631" s="8"/>
      <c r="F631" s="3"/>
      <c r="O631" s="3"/>
    </row>
    <row r="632" spans="1:15" ht="12.5" x14ac:dyDescent="0.25">
      <c r="A632" s="4"/>
      <c r="B632" s="8"/>
      <c r="F632" s="3"/>
      <c r="O632" s="3"/>
    </row>
    <row r="633" spans="1:15" ht="12.5" x14ac:dyDescent="0.25">
      <c r="A633" s="4"/>
      <c r="B633" s="8"/>
      <c r="F633" s="3"/>
      <c r="O633" s="3"/>
    </row>
    <row r="634" spans="1:15" ht="12.5" x14ac:dyDescent="0.25">
      <c r="A634" s="4"/>
      <c r="B634" s="8"/>
      <c r="F634" s="3"/>
      <c r="O634" s="3"/>
    </row>
    <row r="635" spans="1:15" ht="12.5" x14ac:dyDescent="0.25">
      <c r="A635" s="4"/>
      <c r="B635" s="8"/>
      <c r="F635" s="3"/>
      <c r="O635" s="3"/>
    </row>
    <row r="636" spans="1:15" ht="12.5" x14ac:dyDescent="0.25">
      <c r="A636" s="4"/>
      <c r="B636" s="8"/>
      <c r="F636" s="3"/>
      <c r="O636" s="3"/>
    </row>
    <row r="637" spans="1:15" ht="12.5" x14ac:dyDescent="0.25">
      <c r="A637" s="4"/>
      <c r="B637" s="8"/>
      <c r="F637" s="3"/>
      <c r="O637" s="3"/>
    </row>
    <row r="638" spans="1:15" ht="12.5" x14ac:dyDescent="0.25">
      <c r="A638" s="4"/>
      <c r="B638" s="8"/>
      <c r="F638" s="3"/>
      <c r="O638" s="3"/>
    </row>
    <row r="639" spans="1:15" ht="12.5" x14ac:dyDescent="0.25">
      <c r="A639" s="4"/>
      <c r="B639" s="8"/>
      <c r="F639" s="3"/>
      <c r="O639" s="3"/>
    </row>
    <row r="640" spans="1:15" ht="12.5" x14ac:dyDescent="0.25">
      <c r="A640" s="4"/>
      <c r="B640" s="8"/>
      <c r="F640" s="3"/>
      <c r="O640" s="3"/>
    </row>
    <row r="641" spans="1:15" ht="12.5" x14ac:dyDescent="0.25">
      <c r="A641" s="4"/>
      <c r="B641" s="8"/>
      <c r="F641" s="3"/>
      <c r="O641" s="3"/>
    </row>
    <row r="642" spans="1:15" ht="12.5" x14ac:dyDescent="0.25">
      <c r="A642" s="4"/>
      <c r="B642" s="8"/>
      <c r="F642" s="3"/>
      <c r="O642" s="3"/>
    </row>
    <row r="643" spans="1:15" ht="12.5" x14ac:dyDescent="0.25">
      <c r="A643" s="4"/>
      <c r="B643" s="8"/>
      <c r="F643" s="3"/>
      <c r="O643" s="3"/>
    </row>
    <row r="644" spans="1:15" ht="12.5" x14ac:dyDescent="0.25">
      <c r="A644" s="4"/>
      <c r="B644" s="8"/>
      <c r="F644" s="3"/>
      <c r="O644" s="3"/>
    </row>
    <row r="645" spans="1:15" ht="12.5" x14ac:dyDescent="0.25">
      <c r="A645" s="4"/>
      <c r="B645" s="8"/>
      <c r="F645" s="3"/>
      <c r="O645" s="3"/>
    </row>
    <row r="646" spans="1:15" ht="12.5" x14ac:dyDescent="0.25">
      <c r="A646" s="4"/>
      <c r="B646" s="8"/>
      <c r="F646" s="3"/>
      <c r="O646" s="3"/>
    </row>
    <row r="647" spans="1:15" ht="12.5" x14ac:dyDescent="0.25">
      <c r="A647" s="4"/>
      <c r="B647" s="8"/>
      <c r="F647" s="3"/>
      <c r="O647" s="3"/>
    </row>
    <row r="648" spans="1:15" ht="12.5" x14ac:dyDescent="0.25">
      <c r="A648" s="4"/>
      <c r="B648" s="8"/>
      <c r="F648" s="3"/>
      <c r="O648" s="3"/>
    </row>
    <row r="649" spans="1:15" ht="12.5" x14ac:dyDescent="0.25">
      <c r="A649" s="4"/>
      <c r="B649" s="8"/>
      <c r="F649" s="3"/>
      <c r="O649" s="3"/>
    </row>
    <row r="650" spans="1:15" ht="12.5" x14ac:dyDescent="0.25">
      <c r="A650" s="4"/>
      <c r="B650" s="8"/>
      <c r="F650" s="3"/>
      <c r="O650" s="3"/>
    </row>
    <row r="651" spans="1:15" ht="12.5" x14ac:dyDescent="0.25">
      <c r="A651" s="4"/>
      <c r="B651" s="8"/>
      <c r="F651" s="3"/>
      <c r="O651" s="3"/>
    </row>
    <row r="652" spans="1:15" ht="12.5" x14ac:dyDescent="0.25">
      <c r="A652" s="4"/>
      <c r="B652" s="8"/>
      <c r="F652" s="3"/>
      <c r="O652" s="3"/>
    </row>
    <row r="653" spans="1:15" ht="12.5" x14ac:dyDescent="0.25">
      <c r="A653" s="4"/>
      <c r="B653" s="8"/>
      <c r="F653" s="3"/>
      <c r="O653" s="3"/>
    </row>
    <row r="654" spans="1:15" ht="12.5" x14ac:dyDescent="0.25">
      <c r="A654" s="4"/>
      <c r="B654" s="8"/>
      <c r="F654" s="3"/>
      <c r="O654" s="3"/>
    </row>
    <row r="655" spans="1:15" ht="12.5" x14ac:dyDescent="0.25">
      <c r="A655" s="4"/>
      <c r="B655" s="8"/>
      <c r="F655" s="3"/>
      <c r="O655" s="3"/>
    </row>
    <row r="656" spans="1:15" ht="12.5" x14ac:dyDescent="0.25">
      <c r="A656" s="4"/>
      <c r="B656" s="8"/>
      <c r="F656" s="3"/>
      <c r="O656" s="3"/>
    </row>
    <row r="657" spans="1:15" ht="12.5" x14ac:dyDescent="0.25">
      <c r="A657" s="4"/>
      <c r="B657" s="8"/>
      <c r="F657" s="3"/>
      <c r="O657" s="3"/>
    </row>
    <row r="658" spans="1:15" ht="12.5" x14ac:dyDescent="0.25">
      <c r="A658" s="4"/>
      <c r="B658" s="8"/>
      <c r="F658" s="3"/>
      <c r="O658" s="3"/>
    </row>
    <row r="659" spans="1:15" ht="12.5" x14ac:dyDescent="0.25">
      <c r="A659" s="4"/>
      <c r="B659" s="8"/>
      <c r="F659" s="3"/>
      <c r="O659" s="3"/>
    </row>
    <row r="660" spans="1:15" ht="12.5" x14ac:dyDescent="0.25">
      <c r="A660" s="4"/>
      <c r="B660" s="8"/>
      <c r="F660" s="3"/>
      <c r="O660" s="3"/>
    </row>
    <row r="661" spans="1:15" ht="12.5" x14ac:dyDescent="0.25">
      <c r="A661" s="4"/>
      <c r="B661" s="8"/>
      <c r="F661" s="3"/>
      <c r="O661" s="3"/>
    </row>
    <row r="662" spans="1:15" ht="12.5" x14ac:dyDescent="0.25">
      <c r="A662" s="4"/>
      <c r="B662" s="8"/>
      <c r="F662" s="3"/>
      <c r="O662" s="3"/>
    </row>
    <row r="663" spans="1:15" ht="12.5" x14ac:dyDescent="0.25">
      <c r="A663" s="4"/>
      <c r="B663" s="8"/>
      <c r="F663" s="3"/>
      <c r="O663" s="3"/>
    </row>
    <row r="664" spans="1:15" ht="12.5" x14ac:dyDescent="0.25">
      <c r="A664" s="4"/>
      <c r="B664" s="8"/>
      <c r="F664" s="3"/>
      <c r="O664" s="3"/>
    </row>
    <row r="665" spans="1:15" ht="12.5" x14ac:dyDescent="0.25">
      <c r="A665" s="4"/>
      <c r="B665" s="8"/>
      <c r="F665" s="3"/>
      <c r="O665" s="3"/>
    </row>
    <row r="666" spans="1:15" ht="12.5" x14ac:dyDescent="0.25">
      <c r="A666" s="4"/>
      <c r="B666" s="8"/>
      <c r="F666" s="3"/>
      <c r="O666" s="3"/>
    </row>
    <row r="667" spans="1:15" ht="12.5" x14ac:dyDescent="0.25">
      <c r="A667" s="4"/>
      <c r="B667" s="8"/>
      <c r="F667" s="3"/>
      <c r="O667" s="3"/>
    </row>
    <row r="668" spans="1:15" ht="12.5" x14ac:dyDescent="0.25">
      <c r="A668" s="4"/>
      <c r="B668" s="8"/>
      <c r="F668" s="3"/>
      <c r="O668" s="3"/>
    </row>
    <row r="669" spans="1:15" ht="12.5" x14ac:dyDescent="0.25">
      <c r="A669" s="4"/>
      <c r="B669" s="8"/>
      <c r="F669" s="3"/>
      <c r="O669" s="3"/>
    </row>
    <row r="670" spans="1:15" ht="12.5" x14ac:dyDescent="0.25">
      <c r="A670" s="4"/>
      <c r="B670" s="8"/>
      <c r="F670" s="3"/>
      <c r="O670" s="3"/>
    </row>
    <row r="671" spans="1:15" ht="12.5" x14ac:dyDescent="0.25">
      <c r="A671" s="4"/>
      <c r="B671" s="8"/>
      <c r="F671" s="3"/>
      <c r="O671" s="3"/>
    </row>
    <row r="672" spans="1:15" ht="12.5" x14ac:dyDescent="0.25">
      <c r="A672" s="4"/>
      <c r="B672" s="8"/>
      <c r="F672" s="3"/>
      <c r="O672" s="3"/>
    </row>
    <row r="673" spans="1:15" ht="12.5" x14ac:dyDescent="0.25">
      <c r="A673" s="4"/>
      <c r="B673" s="8"/>
      <c r="F673" s="3"/>
      <c r="O673" s="3"/>
    </row>
    <row r="674" spans="1:15" ht="12.5" x14ac:dyDescent="0.25">
      <c r="A674" s="4"/>
      <c r="B674" s="8"/>
      <c r="F674" s="3"/>
      <c r="O674" s="3"/>
    </row>
    <row r="675" spans="1:15" ht="12.5" x14ac:dyDescent="0.25">
      <c r="A675" s="4"/>
      <c r="B675" s="8"/>
      <c r="F675" s="3"/>
      <c r="O675" s="3"/>
    </row>
    <row r="676" spans="1:15" ht="12.5" x14ac:dyDescent="0.25">
      <c r="A676" s="4"/>
      <c r="B676" s="8"/>
      <c r="F676" s="3"/>
      <c r="O676" s="3"/>
    </row>
    <row r="677" spans="1:15" ht="12.5" x14ac:dyDescent="0.25">
      <c r="A677" s="4"/>
      <c r="B677" s="8"/>
      <c r="F677" s="3"/>
      <c r="O677" s="3"/>
    </row>
    <row r="678" spans="1:15" ht="12.5" x14ac:dyDescent="0.25">
      <c r="A678" s="4"/>
      <c r="B678" s="8"/>
      <c r="F678" s="3"/>
      <c r="O678" s="3"/>
    </row>
    <row r="679" spans="1:15" ht="12.5" x14ac:dyDescent="0.25">
      <c r="A679" s="4"/>
      <c r="B679" s="8"/>
      <c r="F679" s="3"/>
      <c r="O679" s="3"/>
    </row>
    <row r="680" spans="1:15" ht="12.5" x14ac:dyDescent="0.25">
      <c r="A680" s="4"/>
      <c r="B680" s="8"/>
      <c r="F680" s="3"/>
      <c r="O680" s="3"/>
    </row>
    <row r="681" spans="1:15" ht="12.5" x14ac:dyDescent="0.25">
      <c r="A681" s="4"/>
      <c r="B681" s="8"/>
      <c r="F681" s="3"/>
      <c r="O681" s="3"/>
    </row>
    <row r="682" spans="1:15" ht="12.5" x14ac:dyDescent="0.25">
      <c r="A682" s="4"/>
      <c r="B682" s="8"/>
      <c r="F682" s="3"/>
      <c r="O682" s="3"/>
    </row>
    <row r="683" spans="1:15" ht="12.5" x14ac:dyDescent="0.25">
      <c r="A683" s="4"/>
      <c r="B683" s="8"/>
      <c r="F683" s="3"/>
      <c r="O683" s="3"/>
    </row>
    <row r="684" spans="1:15" ht="12.5" x14ac:dyDescent="0.25">
      <c r="A684" s="4"/>
      <c r="B684" s="8"/>
      <c r="F684" s="3"/>
      <c r="O684" s="3"/>
    </row>
    <row r="685" spans="1:15" ht="12.5" x14ac:dyDescent="0.25">
      <c r="A685" s="4"/>
      <c r="B685" s="8"/>
      <c r="F685" s="3"/>
      <c r="O685" s="3"/>
    </row>
    <row r="686" spans="1:15" ht="12.5" x14ac:dyDescent="0.25">
      <c r="A686" s="4"/>
      <c r="B686" s="8"/>
      <c r="F686" s="3"/>
      <c r="O686" s="3"/>
    </row>
    <row r="687" spans="1:15" ht="12.5" x14ac:dyDescent="0.25">
      <c r="A687" s="4"/>
      <c r="B687" s="8"/>
      <c r="F687" s="3"/>
      <c r="O687" s="3"/>
    </row>
    <row r="688" spans="1:15" ht="12.5" x14ac:dyDescent="0.25">
      <c r="A688" s="4"/>
      <c r="B688" s="8"/>
      <c r="F688" s="3"/>
      <c r="O688" s="3"/>
    </row>
    <row r="689" spans="1:15" ht="12.5" x14ac:dyDescent="0.25">
      <c r="A689" s="4"/>
      <c r="B689" s="8"/>
      <c r="F689" s="3"/>
      <c r="O689" s="3"/>
    </row>
    <row r="690" spans="1:15" ht="12.5" x14ac:dyDescent="0.25">
      <c r="A690" s="4"/>
      <c r="B690" s="8"/>
      <c r="F690" s="3"/>
      <c r="O690" s="3"/>
    </row>
    <row r="691" spans="1:15" ht="12.5" x14ac:dyDescent="0.25">
      <c r="A691" s="4"/>
      <c r="B691" s="8"/>
      <c r="F691" s="3"/>
      <c r="O691" s="3"/>
    </row>
    <row r="692" spans="1:15" ht="12.5" x14ac:dyDescent="0.25">
      <c r="A692" s="4"/>
      <c r="B692" s="8"/>
      <c r="F692" s="3"/>
      <c r="O692" s="3"/>
    </row>
    <row r="693" spans="1:15" ht="12.5" x14ac:dyDescent="0.25">
      <c r="A693" s="4"/>
      <c r="B693" s="8"/>
      <c r="F693" s="3"/>
      <c r="O693" s="3"/>
    </row>
    <row r="694" spans="1:15" ht="12.5" x14ac:dyDescent="0.25">
      <c r="A694" s="4"/>
      <c r="B694" s="8"/>
      <c r="F694" s="3"/>
      <c r="O694" s="3"/>
    </row>
    <row r="695" spans="1:15" ht="12.5" x14ac:dyDescent="0.25">
      <c r="A695" s="4"/>
      <c r="B695" s="8"/>
      <c r="F695" s="3"/>
      <c r="O695" s="3"/>
    </row>
    <row r="696" spans="1:15" ht="12.5" x14ac:dyDescent="0.25">
      <c r="A696" s="4"/>
      <c r="B696" s="8"/>
      <c r="F696" s="3"/>
      <c r="O696" s="3"/>
    </row>
    <row r="697" spans="1:15" ht="12.5" x14ac:dyDescent="0.25">
      <c r="A697" s="4"/>
      <c r="B697" s="8"/>
      <c r="F697" s="3"/>
      <c r="O697" s="3"/>
    </row>
    <row r="698" spans="1:15" ht="12.5" x14ac:dyDescent="0.25">
      <c r="A698" s="4"/>
      <c r="B698" s="8"/>
      <c r="F698" s="3"/>
      <c r="O698" s="3"/>
    </row>
    <row r="699" spans="1:15" ht="12.5" x14ac:dyDescent="0.25">
      <c r="A699" s="4"/>
      <c r="B699" s="8"/>
      <c r="F699" s="3"/>
      <c r="O699" s="3"/>
    </row>
    <row r="700" spans="1:15" ht="12.5" x14ac:dyDescent="0.25">
      <c r="A700" s="4"/>
      <c r="B700" s="8"/>
      <c r="F700" s="3"/>
      <c r="O700" s="3"/>
    </row>
    <row r="701" spans="1:15" ht="12.5" x14ac:dyDescent="0.25">
      <c r="A701" s="4"/>
      <c r="B701" s="8"/>
      <c r="F701" s="3"/>
      <c r="O701" s="3"/>
    </row>
    <row r="702" spans="1:15" ht="12.5" x14ac:dyDescent="0.25">
      <c r="A702" s="4"/>
      <c r="B702" s="8"/>
      <c r="F702" s="3"/>
      <c r="O702" s="3"/>
    </row>
    <row r="703" spans="1:15" ht="12.5" x14ac:dyDescent="0.25">
      <c r="A703" s="4"/>
      <c r="B703" s="8"/>
      <c r="F703" s="3"/>
      <c r="O703" s="3"/>
    </row>
    <row r="704" spans="1:15" ht="12.5" x14ac:dyDescent="0.25">
      <c r="A704" s="4"/>
      <c r="B704" s="8"/>
      <c r="F704" s="3"/>
      <c r="O704" s="3"/>
    </row>
    <row r="705" spans="1:15" ht="12.5" x14ac:dyDescent="0.25">
      <c r="A705" s="4"/>
      <c r="B705" s="8"/>
      <c r="F705" s="3"/>
      <c r="O705" s="3"/>
    </row>
    <row r="706" spans="1:15" ht="12.5" x14ac:dyDescent="0.25">
      <c r="A706" s="4"/>
      <c r="B706" s="8"/>
      <c r="F706" s="3"/>
      <c r="O706" s="3"/>
    </row>
    <row r="707" spans="1:15" ht="12.5" x14ac:dyDescent="0.25">
      <c r="A707" s="4"/>
      <c r="B707" s="8"/>
      <c r="F707" s="3"/>
      <c r="O707" s="3"/>
    </row>
    <row r="708" spans="1:15" ht="12.5" x14ac:dyDescent="0.25">
      <c r="A708" s="4"/>
      <c r="B708" s="8"/>
      <c r="F708" s="3"/>
      <c r="O708" s="3"/>
    </row>
    <row r="709" spans="1:15" ht="12.5" x14ac:dyDescent="0.25">
      <c r="A709" s="4"/>
      <c r="B709" s="8"/>
      <c r="F709" s="3"/>
      <c r="O709" s="3"/>
    </row>
    <row r="710" spans="1:15" ht="12.5" x14ac:dyDescent="0.25">
      <c r="A710" s="4"/>
      <c r="B710" s="8"/>
      <c r="F710" s="3"/>
      <c r="O710" s="3"/>
    </row>
    <row r="711" spans="1:15" ht="12.5" x14ac:dyDescent="0.25">
      <c r="A711" s="4"/>
      <c r="B711" s="8"/>
      <c r="F711" s="3"/>
      <c r="O711" s="3"/>
    </row>
    <row r="712" spans="1:15" ht="12.5" x14ac:dyDescent="0.25">
      <c r="A712" s="4"/>
      <c r="B712" s="8"/>
      <c r="F712" s="3"/>
      <c r="O712" s="3"/>
    </row>
    <row r="713" spans="1:15" ht="12.5" x14ac:dyDescent="0.25">
      <c r="A713" s="4"/>
      <c r="B713" s="8"/>
      <c r="F713" s="3"/>
      <c r="O713" s="3"/>
    </row>
    <row r="714" spans="1:15" ht="12.5" x14ac:dyDescent="0.25">
      <c r="A714" s="4"/>
      <c r="B714" s="8"/>
      <c r="F714" s="3"/>
      <c r="O714" s="3"/>
    </row>
    <row r="715" spans="1:15" ht="12.5" x14ac:dyDescent="0.25">
      <c r="A715" s="4"/>
      <c r="B715" s="8"/>
      <c r="F715" s="3"/>
      <c r="O715" s="3"/>
    </row>
    <row r="716" spans="1:15" ht="12.5" x14ac:dyDescent="0.25">
      <c r="A716" s="4"/>
      <c r="B716" s="8"/>
      <c r="F716" s="3"/>
      <c r="O716" s="3"/>
    </row>
    <row r="717" spans="1:15" ht="12.5" x14ac:dyDescent="0.25">
      <c r="A717" s="4"/>
      <c r="B717" s="8"/>
      <c r="F717" s="3"/>
      <c r="O717" s="3"/>
    </row>
    <row r="718" spans="1:15" ht="12.5" x14ac:dyDescent="0.25">
      <c r="A718" s="4"/>
      <c r="B718" s="8"/>
      <c r="F718" s="3"/>
      <c r="O718" s="3"/>
    </row>
    <row r="719" spans="1:15" ht="12.5" x14ac:dyDescent="0.25">
      <c r="A719" s="4"/>
      <c r="B719" s="8"/>
      <c r="F719" s="3"/>
      <c r="O719" s="3"/>
    </row>
    <row r="720" spans="1:15" ht="12.5" x14ac:dyDescent="0.25">
      <c r="A720" s="4"/>
      <c r="B720" s="8"/>
      <c r="F720" s="3"/>
      <c r="O720" s="3"/>
    </row>
    <row r="721" spans="1:15" ht="12.5" x14ac:dyDescent="0.25">
      <c r="A721" s="4"/>
      <c r="B721" s="8"/>
      <c r="F721" s="3"/>
      <c r="O721" s="3"/>
    </row>
    <row r="722" spans="1:15" ht="12.5" x14ac:dyDescent="0.25">
      <c r="A722" s="4"/>
      <c r="B722" s="8"/>
      <c r="F722" s="3"/>
      <c r="O722" s="3"/>
    </row>
    <row r="723" spans="1:15" ht="12.5" x14ac:dyDescent="0.25">
      <c r="A723" s="4"/>
      <c r="B723" s="8"/>
      <c r="F723" s="3"/>
      <c r="O723" s="3"/>
    </row>
    <row r="724" spans="1:15" ht="12.5" x14ac:dyDescent="0.25">
      <c r="A724" s="4"/>
      <c r="B724" s="8"/>
      <c r="F724" s="3"/>
      <c r="O724" s="3"/>
    </row>
    <row r="725" spans="1:15" ht="12.5" x14ac:dyDescent="0.25">
      <c r="A725" s="4"/>
      <c r="B725" s="8"/>
      <c r="F725" s="3"/>
      <c r="O725" s="3"/>
    </row>
    <row r="726" spans="1:15" ht="12.5" x14ac:dyDescent="0.25">
      <c r="A726" s="4"/>
      <c r="B726" s="8"/>
      <c r="F726" s="3"/>
      <c r="O726" s="3"/>
    </row>
    <row r="727" spans="1:15" ht="12.5" x14ac:dyDescent="0.25">
      <c r="A727" s="4"/>
      <c r="B727" s="8"/>
      <c r="F727" s="3"/>
      <c r="O727" s="3"/>
    </row>
    <row r="728" spans="1:15" ht="12.5" x14ac:dyDescent="0.25">
      <c r="A728" s="4"/>
      <c r="B728" s="8"/>
      <c r="F728" s="3"/>
      <c r="O728" s="3"/>
    </row>
    <row r="729" spans="1:15" ht="12.5" x14ac:dyDescent="0.25">
      <c r="A729" s="4"/>
      <c r="B729" s="8"/>
      <c r="F729" s="3"/>
      <c r="O729" s="3"/>
    </row>
    <row r="730" spans="1:15" ht="12.5" x14ac:dyDescent="0.25">
      <c r="A730" s="4"/>
      <c r="B730" s="8"/>
      <c r="F730" s="3"/>
      <c r="O730" s="3"/>
    </row>
    <row r="731" spans="1:15" ht="12.5" x14ac:dyDescent="0.25">
      <c r="A731" s="4"/>
      <c r="B731" s="8"/>
      <c r="F731" s="3"/>
      <c r="O731" s="3"/>
    </row>
    <row r="732" spans="1:15" ht="12.5" x14ac:dyDescent="0.25">
      <c r="A732" s="4"/>
      <c r="B732" s="8"/>
      <c r="F732" s="3"/>
      <c r="O732" s="3"/>
    </row>
    <row r="733" spans="1:15" ht="12.5" x14ac:dyDescent="0.25">
      <c r="A733" s="4"/>
      <c r="B733" s="8"/>
      <c r="F733" s="3"/>
      <c r="O733" s="3"/>
    </row>
    <row r="734" spans="1:15" ht="12.5" x14ac:dyDescent="0.25">
      <c r="A734" s="4"/>
      <c r="B734" s="8"/>
      <c r="F734" s="3"/>
      <c r="O734" s="3"/>
    </row>
    <row r="735" spans="1:15" ht="12.5" x14ac:dyDescent="0.25">
      <c r="A735" s="4"/>
      <c r="B735" s="8"/>
      <c r="F735" s="3"/>
      <c r="O735" s="3"/>
    </row>
    <row r="736" spans="1:15" ht="12.5" x14ac:dyDescent="0.25">
      <c r="A736" s="4"/>
      <c r="B736" s="8"/>
      <c r="F736" s="3"/>
      <c r="O736" s="3"/>
    </row>
    <row r="737" spans="1:15" ht="12.5" x14ac:dyDescent="0.25">
      <c r="A737" s="4"/>
      <c r="B737" s="8"/>
      <c r="F737" s="3"/>
      <c r="O737" s="3"/>
    </row>
    <row r="738" spans="1:15" ht="12.5" x14ac:dyDescent="0.25">
      <c r="A738" s="4"/>
      <c r="B738" s="8"/>
      <c r="F738" s="3"/>
      <c r="O738" s="3"/>
    </row>
    <row r="739" spans="1:15" ht="12.5" x14ac:dyDescent="0.25">
      <c r="A739" s="4"/>
      <c r="B739" s="8"/>
      <c r="F739" s="3"/>
      <c r="O739" s="3"/>
    </row>
    <row r="740" spans="1:15" ht="12.5" x14ac:dyDescent="0.25">
      <c r="A740" s="4"/>
      <c r="B740" s="8"/>
      <c r="F740" s="3"/>
      <c r="O740" s="3"/>
    </row>
    <row r="741" spans="1:15" ht="12.5" x14ac:dyDescent="0.25">
      <c r="A741" s="4"/>
      <c r="B741" s="8"/>
      <c r="F741" s="3"/>
      <c r="O741" s="3"/>
    </row>
    <row r="742" spans="1:15" ht="12.5" x14ac:dyDescent="0.25">
      <c r="A742" s="4"/>
      <c r="B742" s="8"/>
      <c r="F742" s="3"/>
      <c r="O742" s="3"/>
    </row>
    <row r="743" spans="1:15" ht="12.5" x14ac:dyDescent="0.25">
      <c r="A743" s="4"/>
      <c r="B743" s="8"/>
      <c r="F743" s="3"/>
      <c r="O743" s="3"/>
    </row>
    <row r="744" spans="1:15" ht="12.5" x14ac:dyDescent="0.25">
      <c r="A744" s="4"/>
      <c r="B744" s="8"/>
      <c r="F744" s="3"/>
      <c r="O744" s="3"/>
    </row>
    <row r="745" spans="1:15" ht="12.5" x14ac:dyDescent="0.25">
      <c r="A745" s="4"/>
      <c r="B745" s="8"/>
      <c r="F745" s="3"/>
      <c r="O745" s="3"/>
    </row>
    <row r="746" spans="1:15" ht="12.5" x14ac:dyDescent="0.25">
      <c r="A746" s="4"/>
      <c r="B746" s="8"/>
      <c r="F746" s="3"/>
      <c r="O746" s="3"/>
    </row>
    <row r="747" spans="1:15" ht="12.5" x14ac:dyDescent="0.25">
      <c r="A747" s="4"/>
      <c r="B747" s="8"/>
      <c r="F747" s="3"/>
      <c r="O747" s="3"/>
    </row>
    <row r="748" spans="1:15" ht="12.5" x14ac:dyDescent="0.25">
      <c r="A748" s="4"/>
      <c r="B748" s="8"/>
      <c r="F748" s="3"/>
      <c r="O748" s="3"/>
    </row>
    <row r="749" spans="1:15" ht="12.5" x14ac:dyDescent="0.25">
      <c r="A749" s="4"/>
      <c r="B749" s="8"/>
      <c r="F749" s="3"/>
      <c r="O749" s="3"/>
    </row>
    <row r="750" spans="1:15" ht="12.5" x14ac:dyDescent="0.25">
      <c r="A750" s="4"/>
      <c r="B750" s="8"/>
      <c r="F750" s="3"/>
      <c r="O750" s="3"/>
    </row>
    <row r="751" spans="1:15" ht="12.5" x14ac:dyDescent="0.25">
      <c r="A751" s="4"/>
      <c r="B751" s="8"/>
      <c r="F751" s="3"/>
      <c r="O751" s="3"/>
    </row>
    <row r="752" spans="1:15" ht="12.5" x14ac:dyDescent="0.25">
      <c r="A752" s="4"/>
      <c r="B752" s="8"/>
      <c r="F752" s="3"/>
      <c r="O752" s="3"/>
    </row>
    <row r="753" spans="1:15" ht="12.5" x14ac:dyDescent="0.25">
      <c r="A753" s="4"/>
      <c r="B753" s="8"/>
      <c r="F753" s="3"/>
      <c r="O753" s="3"/>
    </row>
    <row r="754" spans="1:15" ht="12.5" x14ac:dyDescent="0.25">
      <c r="A754" s="4"/>
      <c r="B754" s="8"/>
      <c r="F754" s="3"/>
      <c r="O754" s="3"/>
    </row>
    <row r="755" spans="1:15" ht="12.5" x14ac:dyDescent="0.25">
      <c r="A755" s="4"/>
      <c r="B755" s="8"/>
      <c r="F755" s="3"/>
      <c r="O755" s="3"/>
    </row>
    <row r="756" spans="1:15" ht="12.5" x14ac:dyDescent="0.25">
      <c r="A756" s="4"/>
      <c r="B756" s="8"/>
      <c r="F756" s="3"/>
      <c r="O756" s="3"/>
    </row>
    <row r="757" spans="1:15" ht="12.5" x14ac:dyDescent="0.25">
      <c r="A757" s="4"/>
      <c r="B757" s="8"/>
      <c r="F757" s="3"/>
      <c r="O757" s="3"/>
    </row>
    <row r="758" spans="1:15" ht="12.5" x14ac:dyDescent="0.25">
      <c r="A758" s="4"/>
      <c r="B758" s="8"/>
      <c r="F758" s="3"/>
      <c r="O758" s="3"/>
    </row>
    <row r="759" spans="1:15" ht="12.5" x14ac:dyDescent="0.25">
      <c r="A759" s="4"/>
      <c r="B759" s="8"/>
      <c r="F759" s="3"/>
      <c r="O759" s="3"/>
    </row>
    <row r="760" spans="1:15" ht="12.5" x14ac:dyDescent="0.25">
      <c r="A760" s="4"/>
      <c r="B760" s="8"/>
      <c r="F760" s="3"/>
      <c r="O760" s="3"/>
    </row>
    <row r="761" spans="1:15" ht="12.5" x14ac:dyDescent="0.25">
      <c r="A761" s="4"/>
      <c r="B761" s="8"/>
      <c r="F761" s="3"/>
      <c r="O761" s="3"/>
    </row>
    <row r="762" spans="1:15" ht="12.5" x14ac:dyDescent="0.25">
      <c r="A762" s="4"/>
      <c r="B762" s="8"/>
      <c r="F762" s="3"/>
      <c r="O762" s="3"/>
    </row>
    <row r="763" spans="1:15" ht="12.5" x14ac:dyDescent="0.25">
      <c r="A763" s="4"/>
      <c r="B763" s="8"/>
      <c r="F763" s="3"/>
      <c r="O763" s="3"/>
    </row>
    <row r="764" spans="1:15" ht="12.5" x14ac:dyDescent="0.25">
      <c r="A764" s="4"/>
      <c r="B764" s="8"/>
      <c r="F764" s="3"/>
      <c r="O764" s="3"/>
    </row>
    <row r="765" spans="1:15" ht="12.5" x14ac:dyDescent="0.25">
      <c r="A765" s="4"/>
      <c r="B765" s="8"/>
      <c r="F765" s="3"/>
      <c r="O765" s="3"/>
    </row>
    <row r="766" spans="1:15" ht="12.5" x14ac:dyDescent="0.25">
      <c r="A766" s="4"/>
      <c r="B766" s="8"/>
      <c r="F766" s="3"/>
      <c r="O766" s="3"/>
    </row>
    <row r="767" spans="1:15" ht="12.5" x14ac:dyDescent="0.25">
      <c r="A767" s="4"/>
      <c r="B767" s="8"/>
      <c r="F767" s="3"/>
      <c r="O767" s="3"/>
    </row>
    <row r="768" spans="1:15" ht="12.5" x14ac:dyDescent="0.25">
      <c r="A768" s="4"/>
      <c r="B768" s="8"/>
      <c r="F768" s="3"/>
      <c r="O768" s="3"/>
    </row>
    <row r="769" spans="1:15" ht="12.5" x14ac:dyDescent="0.25">
      <c r="A769" s="4"/>
      <c r="B769" s="8"/>
      <c r="F769" s="3"/>
      <c r="O769" s="3"/>
    </row>
    <row r="770" spans="1:15" ht="12.5" x14ac:dyDescent="0.25">
      <c r="A770" s="4"/>
      <c r="B770" s="8"/>
      <c r="F770" s="3"/>
      <c r="O770" s="3"/>
    </row>
    <row r="771" spans="1:15" ht="12.5" x14ac:dyDescent="0.25">
      <c r="A771" s="4"/>
      <c r="B771" s="8"/>
      <c r="F771" s="3"/>
      <c r="O771" s="3"/>
    </row>
    <row r="772" spans="1:15" ht="12.5" x14ac:dyDescent="0.25">
      <c r="A772" s="4"/>
      <c r="B772" s="8"/>
      <c r="F772" s="3"/>
      <c r="O772" s="3"/>
    </row>
    <row r="773" spans="1:15" ht="12.5" x14ac:dyDescent="0.25">
      <c r="A773" s="4"/>
      <c r="B773" s="8"/>
      <c r="F773" s="3"/>
      <c r="O773" s="3"/>
    </row>
    <row r="774" spans="1:15" ht="12.5" x14ac:dyDescent="0.25">
      <c r="A774" s="4"/>
      <c r="B774" s="8"/>
      <c r="F774" s="3"/>
      <c r="O774" s="3"/>
    </row>
    <row r="775" spans="1:15" ht="12.5" x14ac:dyDescent="0.25">
      <c r="A775" s="4"/>
      <c r="B775" s="8"/>
      <c r="F775" s="3"/>
      <c r="O775" s="3"/>
    </row>
    <row r="776" spans="1:15" ht="12.5" x14ac:dyDescent="0.25">
      <c r="A776" s="4"/>
      <c r="B776" s="8"/>
      <c r="F776" s="3"/>
      <c r="O776" s="3"/>
    </row>
    <row r="777" spans="1:15" ht="12.5" x14ac:dyDescent="0.25">
      <c r="A777" s="4"/>
      <c r="B777" s="8"/>
      <c r="F777" s="3"/>
      <c r="O777" s="3"/>
    </row>
    <row r="778" spans="1:15" ht="12.5" x14ac:dyDescent="0.25">
      <c r="A778" s="4"/>
      <c r="B778" s="8"/>
      <c r="F778" s="3"/>
      <c r="O778" s="3"/>
    </row>
    <row r="779" spans="1:15" ht="12.5" x14ac:dyDescent="0.25">
      <c r="A779" s="4"/>
      <c r="B779" s="8"/>
      <c r="F779" s="3"/>
      <c r="O779" s="3"/>
    </row>
    <row r="780" spans="1:15" ht="12.5" x14ac:dyDescent="0.25">
      <c r="A780" s="4"/>
      <c r="B780" s="8"/>
      <c r="F780" s="3"/>
      <c r="O780" s="3"/>
    </row>
    <row r="781" spans="1:15" ht="12.5" x14ac:dyDescent="0.25">
      <c r="A781" s="4"/>
      <c r="B781" s="8"/>
      <c r="F781" s="3"/>
      <c r="O781" s="3"/>
    </row>
    <row r="782" spans="1:15" ht="12.5" x14ac:dyDescent="0.25">
      <c r="A782" s="4"/>
      <c r="B782" s="8"/>
      <c r="F782" s="3"/>
      <c r="O782" s="3"/>
    </row>
    <row r="783" spans="1:15" ht="12.5" x14ac:dyDescent="0.25">
      <c r="A783" s="4"/>
      <c r="B783" s="8"/>
      <c r="F783" s="3"/>
      <c r="O783" s="3"/>
    </row>
    <row r="784" spans="1:15" ht="12.5" x14ac:dyDescent="0.25">
      <c r="A784" s="4"/>
      <c r="B784" s="8"/>
      <c r="F784" s="3"/>
      <c r="O784" s="3"/>
    </row>
    <row r="785" spans="1:15" ht="12.5" x14ac:dyDescent="0.25">
      <c r="A785" s="4"/>
      <c r="B785" s="8"/>
      <c r="F785" s="3"/>
      <c r="O785" s="3"/>
    </row>
    <row r="786" spans="1:15" ht="12.5" x14ac:dyDescent="0.25">
      <c r="A786" s="4"/>
      <c r="B786" s="8"/>
      <c r="F786" s="3"/>
      <c r="O786" s="3"/>
    </row>
    <row r="787" spans="1:15" ht="12.5" x14ac:dyDescent="0.25">
      <c r="A787" s="4"/>
      <c r="B787" s="8"/>
      <c r="F787" s="3"/>
      <c r="O787" s="3"/>
    </row>
    <row r="788" spans="1:15" ht="12.5" x14ac:dyDescent="0.25">
      <c r="A788" s="4"/>
      <c r="B788" s="8"/>
      <c r="F788" s="3"/>
      <c r="O788" s="3"/>
    </row>
    <row r="789" spans="1:15" ht="12.5" x14ac:dyDescent="0.25">
      <c r="A789" s="4"/>
      <c r="B789" s="8"/>
      <c r="F789" s="3"/>
      <c r="O789" s="3"/>
    </row>
    <row r="790" spans="1:15" ht="12.5" x14ac:dyDescent="0.25">
      <c r="A790" s="4"/>
      <c r="B790" s="8"/>
      <c r="F790" s="3"/>
      <c r="O790" s="3"/>
    </row>
    <row r="791" spans="1:15" ht="12.5" x14ac:dyDescent="0.25">
      <c r="A791" s="4"/>
      <c r="B791" s="8"/>
      <c r="F791" s="3"/>
      <c r="O791" s="3"/>
    </row>
    <row r="792" spans="1:15" ht="12.5" x14ac:dyDescent="0.25">
      <c r="A792" s="4"/>
      <c r="B792" s="8"/>
      <c r="F792" s="3"/>
      <c r="O792" s="3"/>
    </row>
    <row r="793" spans="1:15" ht="12.5" x14ac:dyDescent="0.25">
      <c r="A793" s="4"/>
      <c r="B793" s="8"/>
      <c r="F793" s="3"/>
      <c r="O793" s="3"/>
    </row>
    <row r="794" spans="1:15" ht="12.5" x14ac:dyDescent="0.25">
      <c r="A794" s="4"/>
      <c r="B794" s="8"/>
      <c r="F794" s="3"/>
      <c r="O794" s="3"/>
    </row>
    <row r="795" spans="1:15" ht="12.5" x14ac:dyDescent="0.25">
      <c r="A795" s="4"/>
      <c r="B795" s="8"/>
      <c r="F795" s="3"/>
      <c r="O795" s="3"/>
    </row>
    <row r="796" spans="1:15" ht="12.5" x14ac:dyDescent="0.25">
      <c r="A796" s="4"/>
      <c r="B796" s="8"/>
      <c r="F796" s="3"/>
      <c r="O796" s="3"/>
    </row>
    <row r="797" spans="1:15" ht="12.5" x14ac:dyDescent="0.25">
      <c r="A797" s="4"/>
      <c r="B797" s="8"/>
      <c r="F797" s="3"/>
      <c r="O797" s="3"/>
    </row>
    <row r="798" spans="1:15" ht="12.5" x14ac:dyDescent="0.25">
      <c r="A798" s="4"/>
      <c r="B798" s="8"/>
      <c r="F798" s="3"/>
      <c r="O798" s="3"/>
    </row>
    <row r="799" spans="1:15" ht="12.5" x14ac:dyDescent="0.25">
      <c r="A799" s="4"/>
      <c r="B799" s="8"/>
      <c r="F799" s="3"/>
      <c r="O799" s="3"/>
    </row>
    <row r="800" spans="1:15" ht="12.5" x14ac:dyDescent="0.25">
      <c r="A800" s="4"/>
      <c r="B800" s="8"/>
      <c r="F800" s="3"/>
      <c r="O800" s="3"/>
    </row>
    <row r="801" spans="1:15" ht="12.5" x14ac:dyDescent="0.25">
      <c r="A801" s="4"/>
      <c r="B801" s="8"/>
      <c r="F801" s="3"/>
      <c r="O801" s="3"/>
    </row>
    <row r="802" spans="1:15" ht="12.5" x14ac:dyDescent="0.25">
      <c r="A802" s="4"/>
      <c r="B802" s="8"/>
      <c r="F802" s="3"/>
      <c r="O802" s="3"/>
    </row>
    <row r="803" spans="1:15" ht="12.5" x14ac:dyDescent="0.25">
      <c r="A803" s="4"/>
      <c r="B803" s="8"/>
      <c r="F803" s="3"/>
      <c r="O803" s="3"/>
    </row>
    <row r="804" spans="1:15" ht="12.5" x14ac:dyDescent="0.25">
      <c r="A804" s="4"/>
      <c r="B804" s="8"/>
      <c r="F804" s="3"/>
      <c r="O804" s="3"/>
    </row>
    <row r="805" spans="1:15" ht="12.5" x14ac:dyDescent="0.25">
      <c r="A805" s="4"/>
      <c r="B805" s="8"/>
      <c r="F805" s="3"/>
      <c r="O805" s="3"/>
    </row>
    <row r="806" spans="1:15" ht="12.5" x14ac:dyDescent="0.25">
      <c r="A806" s="4"/>
      <c r="B806" s="8"/>
      <c r="F806" s="3"/>
      <c r="O806" s="3"/>
    </row>
    <row r="807" spans="1:15" ht="12.5" x14ac:dyDescent="0.25">
      <c r="A807" s="4"/>
      <c r="B807" s="8"/>
      <c r="F807" s="3"/>
      <c r="O807" s="3"/>
    </row>
    <row r="808" spans="1:15" ht="12.5" x14ac:dyDescent="0.25">
      <c r="A808" s="4"/>
      <c r="B808" s="8"/>
      <c r="F808" s="3"/>
      <c r="O808" s="3"/>
    </row>
    <row r="809" spans="1:15" ht="12.5" x14ac:dyDescent="0.25">
      <c r="A809" s="4"/>
      <c r="B809" s="8"/>
      <c r="F809" s="3"/>
      <c r="O809" s="3"/>
    </row>
    <row r="810" spans="1:15" ht="12.5" x14ac:dyDescent="0.25">
      <c r="A810" s="4"/>
      <c r="B810" s="8"/>
      <c r="F810" s="3"/>
      <c r="O810" s="3"/>
    </row>
    <row r="811" spans="1:15" ht="12.5" x14ac:dyDescent="0.25">
      <c r="A811" s="4"/>
      <c r="B811" s="8"/>
      <c r="F811" s="3"/>
      <c r="O811" s="3"/>
    </row>
    <row r="812" spans="1:15" ht="12.5" x14ac:dyDescent="0.25">
      <c r="A812" s="4"/>
      <c r="B812" s="8"/>
      <c r="F812" s="3"/>
      <c r="O812" s="3"/>
    </row>
    <row r="813" spans="1:15" ht="12.5" x14ac:dyDescent="0.25">
      <c r="A813" s="4"/>
      <c r="B813" s="8"/>
      <c r="F813" s="3"/>
      <c r="O813" s="3"/>
    </row>
    <row r="814" spans="1:15" ht="12.5" x14ac:dyDescent="0.25">
      <c r="A814" s="4"/>
      <c r="B814" s="8"/>
      <c r="F814" s="3"/>
      <c r="O814" s="3"/>
    </row>
    <row r="815" spans="1:15" ht="12.5" x14ac:dyDescent="0.25">
      <c r="A815" s="4"/>
      <c r="B815" s="8"/>
      <c r="F815" s="3"/>
      <c r="O815" s="3"/>
    </row>
    <row r="816" spans="1:15" ht="12.5" x14ac:dyDescent="0.25">
      <c r="A816" s="4"/>
      <c r="B816" s="8"/>
      <c r="F816" s="3"/>
      <c r="O816" s="3"/>
    </row>
    <row r="817" spans="1:15" ht="12.5" x14ac:dyDescent="0.25">
      <c r="A817" s="4"/>
      <c r="B817" s="8"/>
      <c r="F817" s="3"/>
      <c r="O817" s="3"/>
    </row>
    <row r="818" spans="1:15" ht="12.5" x14ac:dyDescent="0.25">
      <c r="A818" s="4"/>
      <c r="B818" s="8"/>
      <c r="F818" s="3"/>
      <c r="O818" s="3"/>
    </row>
    <row r="819" spans="1:15" ht="12.5" x14ac:dyDescent="0.25">
      <c r="A819" s="4"/>
      <c r="B819" s="8"/>
      <c r="F819" s="3"/>
      <c r="O819" s="3"/>
    </row>
    <row r="820" spans="1:15" ht="12.5" x14ac:dyDescent="0.25">
      <c r="A820" s="4"/>
      <c r="B820" s="8"/>
      <c r="F820" s="3"/>
      <c r="O820" s="3"/>
    </row>
    <row r="821" spans="1:15" ht="12.5" x14ac:dyDescent="0.25">
      <c r="A821" s="4"/>
      <c r="B821" s="8"/>
      <c r="F821" s="3"/>
      <c r="O821" s="3"/>
    </row>
    <row r="822" spans="1:15" ht="12.5" x14ac:dyDescent="0.25">
      <c r="A822" s="4"/>
      <c r="B822" s="8"/>
      <c r="F822" s="3"/>
      <c r="O822" s="3"/>
    </row>
    <row r="823" spans="1:15" ht="12.5" x14ac:dyDescent="0.25">
      <c r="A823" s="4"/>
      <c r="B823" s="8"/>
      <c r="F823" s="3"/>
      <c r="O823" s="3"/>
    </row>
    <row r="824" spans="1:15" ht="12.5" x14ac:dyDescent="0.25">
      <c r="A824" s="4"/>
      <c r="B824" s="8"/>
      <c r="F824" s="3"/>
      <c r="O824" s="3"/>
    </row>
    <row r="825" spans="1:15" ht="12.5" x14ac:dyDescent="0.25">
      <c r="A825" s="4"/>
      <c r="B825" s="8"/>
      <c r="F825" s="3"/>
      <c r="O825" s="3"/>
    </row>
    <row r="826" spans="1:15" ht="12.5" x14ac:dyDescent="0.25">
      <c r="A826" s="4"/>
      <c r="B826" s="8"/>
      <c r="F826" s="3"/>
      <c r="O826" s="3"/>
    </row>
    <row r="827" spans="1:15" ht="12.5" x14ac:dyDescent="0.25">
      <c r="A827" s="4"/>
      <c r="B827" s="8"/>
      <c r="F827" s="3"/>
      <c r="O827" s="3"/>
    </row>
    <row r="828" spans="1:15" ht="12.5" x14ac:dyDescent="0.25">
      <c r="A828" s="4"/>
      <c r="B828" s="8"/>
      <c r="F828" s="3"/>
      <c r="O828" s="3"/>
    </row>
    <row r="829" spans="1:15" ht="12.5" x14ac:dyDescent="0.25">
      <c r="A829" s="4"/>
      <c r="B829" s="8"/>
      <c r="F829" s="3"/>
      <c r="O829" s="3"/>
    </row>
    <row r="830" spans="1:15" ht="12.5" x14ac:dyDescent="0.25">
      <c r="A830" s="4"/>
      <c r="B830" s="8"/>
      <c r="F830" s="3"/>
      <c r="O830" s="3"/>
    </row>
    <row r="831" spans="1:15" ht="12.5" x14ac:dyDescent="0.25">
      <c r="A831" s="4"/>
      <c r="B831" s="8"/>
      <c r="F831" s="3"/>
      <c r="O831" s="3"/>
    </row>
    <row r="832" spans="1:15" ht="12.5" x14ac:dyDescent="0.25">
      <c r="A832" s="4"/>
      <c r="B832" s="8"/>
      <c r="F832" s="3"/>
      <c r="O832" s="3"/>
    </row>
    <row r="833" spans="1:15" ht="12.5" x14ac:dyDescent="0.25">
      <c r="A833" s="4"/>
      <c r="B833" s="8"/>
      <c r="F833" s="3"/>
      <c r="O833" s="3"/>
    </row>
    <row r="834" spans="1:15" ht="12.5" x14ac:dyDescent="0.25">
      <c r="A834" s="4"/>
      <c r="B834" s="8"/>
      <c r="F834" s="3"/>
      <c r="O834" s="3"/>
    </row>
    <row r="835" spans="1:15" ht="12.5" x14ac:dyDescent="0.25">
      <c r="A835" s="4"/>
      <c r="B835" s="8"/>
      <c r="F835" s="3"/>
      <c r="O835" s="3"/>
    </row>
    <row r="836" spans="1:15" ht="12.5" x14ac:dyDescent="0.25">
      <c r="A836" s="4"/>
      <c r="B836" s="8"/>
      <c r="F836" s="3"/>
      <c r="O836" s="3"/>
    </row>
    <row r="837" spans="1:15" ht="12.5" x14ac:dyDescent="0.25">
      <c r="A837" s="4"/>
      <c r="B837" s="8"/>
      <c r="F837" s="3"/>
      <c r="O837" s="3"/>
    </row>
    <row r="838" spans="1:15" ht="12.5" x14ac:dyDescent="0.25">
      <c r="A838" s="4"/>
      <c r="B838" s="8"/>
      <c r="F838" s="3"/>
      <c r="O838" s="3"/>
    </row>
    <row r="839" spans="1:15" ht="12.5" x14ac:dyDescent="0.25">
      <c r="A839" s="4"/>
      <c r="B839" s="8"/>
      <c r="F839" s="3"/>
      <c r="O839" s="3"/>
    </row>
    <row r="840" spans="1:15" ht="12.5" x14ac:dyDescent="0.25">
      <c r="A840" s="4"/>
      <c r="B840" s="8"/>
      <c r="F840" s="3"/>
      <c r="O840" s="3"/>
    </row>
    <row r="841" spans="1:15" ht="12.5" x14ac:dyDescent="0.25">
      <c r="A841" s="4"/>
      <c r="B841" s="8"/>
      <c r="F841" s="3"/>
      <c r="O841" s="3"/>
    </row>
    <row r="842" spans="1:15" ht="12.5" x14ac:dyDescent="0.25">
      <c r="A842" s="4"/>
      <c r="B842" s="8"/>
      <c r="F842" s="3"/>
      <c r="O842" s="3"/>
    </row>
    <row r="843" spans="1:15" ht="12.5" x14ac:dyDescent="0.25">
      <c r="A843" s="4"/>
      <c r="B843" s="8"/>
      <c r="F843" s="3"/>
      <c r="O843" s="3"/>
    </row>
    <row r="844" spans="1:15" ht="12.5" x14ac:dyDescent="0.25">
      <c r="A844" s="4"/>
      <c r="B844" s="8"/>
      <c r="F844" s="3"/>
      <c r="O844" s="3"/>
    </row>
    <row r="845" spans="1:15" ht="12.5" x14ac:dyDescent="0.25">
      <c r="A845" s="4"/>
      <c r="B845" s="8"/>
      <c r="F845" s="3"/>
      <c r="O845" s="3"/>
    </row>
    <row r="846" spans="1:15" ht="12.5" x14ac:dyDescent="0.25">
      <c r="A846" s="4"/>
      <c r="B846" s="8"/>
      <c r="F846" s="3"/>
      <c r="O846" s="3"/>
    </row>
    <row r="847" spans="1:15" ht="12.5" x14ac:dyDescent="0.25">
      <c r="A847" s="4"/>
      <c r="B847" s="8"/>
      <c r="F847" s="3"/>
      <c r="O847" s="3"/>
    </row>
    <row r="848" spans="1:15" ht="12.5" x14ac:dyDescent="0.25">
      <c r="A848" s="4"/>
      <c r="B848" s="8"/>
      <c r="F848" s="3"/>
      <c r="O848" s="3"/>
    </row>
    <row r="849" spans="1:15" ht="12.5" x14ac:dyDescent="0.25">
      <c r="A849" s="4"/>
      <c r="B849" s="8"/>
      <c r="F849" s="3"/>
      <c r="O849" s="3"/>
    </row>
    <row r="850" spans="1:15" ht="12.5" x14ac:dyDescent="0.25">
      <c r="A850" s="4"/>
      <c r="B850" s="8"/>
      <c r="F850" s="3"/>
      <c r="O850" s="3"/>
    </row>
    <row r="851" spans="1:15" ht="12.5" x14ac:dyDescent="0.25">
      <c r="A851" s="4"/>
      <c r="B851" s="8"/>
      <c r="F851" s="3"/>
      <c r="O851" s="3"/>
    </row>
    <row r="852" spans="1:15" ht="12.5" x14ac:dyDescent="0.25">
      <c r="A852" s="4"/>
      <c r="B852" s="8"/>
      <c r="F852" s="3"/>
      <c r="O852" s="3"/>
    </row>
    <row r="853" spans="1:15" ht="12.5" x14ac:dyDescent="0.25">
      <c r="A853" s="4"/>
      <c r="B853" s="8"/>
      <c r="F853" s="3"/>
      <c r="O853" s="3"/>
    </row>
    <row r="854" spans="1:15" ht="12.5" x14ac:dyDescent="0.25">
      <c r="A854" s="4"/>
      <c r="B854" s="8"/>
      <c r="F854" s="3"/>
      <c r="O854" s="3"/>
    </row>
    <row r="855" spans="1:15" ht="12.5" x14ac:dyDescent="0.25">
      <c r="A855" s="4"/>
      <c r="B855" s="8"/>
      <c r="F855" s="3"/>
      <c r="O855" s="3"/>
    </row>
    <row r="856" spans="1:15" ht="12.5" x14ac:dyDescent="0.25">
      <c r="A856" s="4"/>
      <c r="B856" s="8"/>
      <c r="F856" s="3"/>
      <c r="O856" s="3"/>
    </row>
    <row r="857" spans="1:15" ht="12.5" x14ac:dyDescent="0.25">
      <c r="A857" s="4"/>
      <c r="B857" s="8"/>
      <c r="F857" s="3"/>
      <c r="O857" s="3"/>
    </row>
    <row r="858" spans="1:15" ht="12.5" x14ac:dyDescent="0.25">
      <c r="A858" s="4"/>
      <c r="B858" s="8"/>
      <c r="F858" s="3"/>
      <c r="O858" s="3"/>
    </row>
    <row r="859" spans="1:15" ht="12.5" x14ac:dyDescent="0.25">
      <c r="A859" s="4"/>
      <c r="B859" s="8"/>
      <c r="F859" s="3"/>
      <c r="O859" s="3"/>
    </row>
    <row r="860" spans="1:15" ht="12.5" x14ac:dyDescent="0.25">
      <c r="A860" s="4"/>
      <c r="B860" s="8"/>
      <c r="F860" s="3"/>
      <c r="O860" s="3"/>
    </row>
    <row r="861" spans="1:15" ht="12.5" x14ac:dyDescent="0.25">
      <c r="A861" s="4"/>
      <c r="B861" s="8"/>
      <c r="F861" s="3"/>
      <c r="O861" s="3"/>
    </row>
    <row r="862" spans="1:15" ht="12.5" x14ac:dyDescent="0.25">
      <c r="A862" s="4"/>
      <c r="B862" s="8"/>
      <c r="F862" s="3"/>
      <c r="O862" s="3"/>
    </row>
    <row r="863" spans="1:15" ht="12.5" x14ac:dyDescent="0.25">
      <c r="A863" s="4"/>
      <c r="B863" s="8"/>
      <c r="F863" s="3"/>
      <c r="O863" s="3"/>
    </row>
    <row r="864" spans="1:15" ht="12.5" x14ac:dyDescent="0.25">
      <c r="A864" s="4"/>
      <c r="B864" s="8"/>
      <c r="F864" s="3"/>
      <c r="O864" s="3"/>
    </row>
    <row r="865" spans="1:15" ht="12.5" x14ac:dyDescent="0.25">
      <c r="A865" s="4"/>
      <c r="B865" s="8"/>
      <c r="F865" s="3"/>
      <c r="O865" s="3"/>
    </row>
    <row r="866" spans="1:15" ht="12.5" x14ac:dyDescent="0.25">
      <c r="A866" s="4"/>
      <c r="B866" s="8"/>
      <c r="F866" s="3"/>
      <c r="O866" s="3"/>
    </row>
    <row r="867" spans="1:15" ht="12.5" x14ac:dyDescent="0.25">
      <c r="A867" s="4"/>
      <c r="B867" s="8"/>
      <c r="F867" s="3"/>
      <c r="O867" s="3"/>
    </row>
    <row r="868" spans="1:15" ht="12.5" x14ac:dyDescent="0.25">
      <c r="A868" s="4"/>
      <c r="B868" s="8"/>
      <c r="F868" s="3"/>
      <c r="O868" s="3"/>
    </row>
    <row r="869" spans="1:15" ht="12.5" x14ac:dyDescent="0.25">
      <c r="A869" s="4"/>
      <c r="B869" s="8"/>
      <c r="F869" s="3"/>
      <c r="O869" s="3"/>
    </row>
    <row r="870" spans="1:15" ht="12.5" x14ac:dyDescent="0.25">
      <c r="A870" s="4"/>
      <c r="B870" s="8"/>
      <c r="F870" s="3"/>
      <c r="O870" s="3"/>
    </row>
    <row r="871" spans="1:15" ht="12.5" x14ac:dyDescent="0.25">
      <c r="A871" s="4"/>
      <c r="B871" s="8"/>
      <c r="F871" s="3"/>
      <c r="O871" s="3"/>
    </row>
    <row r="872" spans="1:15" ht="12.5" x14ac:dyDescent="0.25">
      <c r="A872" s="4"/>
      <c r="B872" s="8"/>
      <c r="F872" s="3"/>
      <c r="O872" s="3"/>
    </row>
    <row r="873" spans="1:15" ht="12.5" x14ac:dyDescent="0.25">
      <c r="A873" s="4"/>
      <c r="B873" s="8"/>
      <c r="F873" s="3"/>
      <c r="O873" s="3"/>
    </row>
    <row r="874" spans="1:15" ht="12.5" x14ac:dyDescent="0.25">
      <c r="A874" s="4"/>
      <c r="B874" s="8"/>
      <c r="F874" s="3"/>
      <c r="O874" s="3"/>
    </row>
    <row r="875" spans="1:15" ht="12.5" x14ac:dyDescent="0.25">
      <c r="A875" s="4"/>
      <c r="B875" s="8"/>
      <c r="F875" s="3"/>
      <c r="O875" s="3"/>
    </row>
    <row r="876" spans="1:15" ht="12.5" x14ac:dyDescent="0.25">
      <c r="A876" s="4"/>
      <c r="B876" s="8"/>
      <c r="F876" s="3"/>
      <c r="O876" s="3"/>
    </row>
    <row r="877" spans="1:15" ht="12.5" x14ac:dyDescent="0.25">
      <c r="A877" s="4"/>
      <c r="B877" s="8"/>
      <c r="F877" s="3"/>
      <c r="O877" s="3"/>
    </row>
    <row r="878" spans="1:15" ht="12.5" x14ac:dyDescent="0.25">
      <c r="A878" s="4"/>
      <c r="B878" s="8"/>
      <c r="F878" s="3"/>
      <c r="O878" s="3"/>
    </row>
    <row r="879" spans="1:15" ht="12.5" x14ac:dyDescent="0.25">
      <c r="A879" s="4"/>
      <c r="B879" s="8"/>
      <c r="F879" s="3"/>
      <c r="O879" s="3"/>
    </row>
    <row r="880" spans="1:15" ht="12.5" x14ac:dyDescent="0.25">
      <c r="A880" s="4"/>
      <c r="B880" s="8"/>
      <c r="F880" s="3"/>
      <c r="O880" s="3"/>
    </row>
    <row r="881" spans="1:15" ht="12.5" x14ac:dyDescent="0.25">
      <c r="A881" s="4"/>
      <c r="B881" s="8"/>
      <c r="F881" s="3"/>
      <c r="O881" s="3"/>
    </row>
    <row r="882" spans="1:15" ht="12.5" x14ac:dyDescent="0.25">
      <c r="A882" s="4"/>
      <c r="B882" s="8"/>
      <c r="F882" s="3"/>
      <c r="O882" s="3"/>
    </row>
    <row r="883" spans="1:15" ht="12.5" x14ac:dyDescent="0.25">
      <c r="A883" s="4"/>
      <c r="B883" s="8"/>
      <c r="F883" s="3"/>
      <c r="O883" s="3"/>
    </row>
    <row r="884" spans="1:15" ht="12.5" x14ac:dyDescent="0.25">
      <c r="A884" s="4"/>
      <c r="B884" s="8"/>
      <c r="F884" s="3"/>
      <c r="O884" s="3"/>
    </row>
    <row r="885" spans="1:15" ht="12.5" x14ac:dyDescent="0.25">
      <c r="A885" s="4"/>
      <c r="B885" s="8"/>
      <c r="F885" s="3"/>
      <c r="O885" s="3"/>
    </row>
    <row r="886" spans="1:15" ht="12.5" x14ac:dyDescent="0.25">
      <c r="A886" s="4"/>
      <c r="B886" s="8"/>
      <c r="F886" s="3"/>
      <c r="O886" s="3"/>
    </row>
    <row r="887" spans="1:15" ht="12.5" x14ac:dyDescent="0.25">
      <c r="A887" s="4"/>
      <c r="B887" s="8"/>
      <c r="F887" s="3"/>
      <c r="O887" s="3"/>
    </row>
    <row r="888" spans="1:15" ht="12.5" x14ac:dyDescent="0.25">
      <c r="A888" s="4"/>
      <c r="B888" s="8"/>
      <c r="F888" s="3"/>
      <c r="O888" s="3"/>
    </row>
    <row r="889" spans="1:15" ht="12.5" x14ac:dyDescent="0.25">
      <c r="A889" s="4"/>
      <c r="B889" s="8"/>
      <c r="F889" s="3"/>
      <c r="O889" s="3"/>
    </row>
    <row r="890" spans="1:15" ht="12.5" x14ac:dyDescent="0.25">
      <c r="A890" s="4"/>
      <c r="B890" s="8"/>
      <c r="F890" s="3"/>
      <c r="O890" s="3"/>
    </row>
    <row r="891" spans="1:15" ht="12.5" x14ac:dyDescent="0.25">
      <c r="A891" s="4"/>
      <c r="B891" s="8"/>
      <c r="F891" s="3"/>
      <c r="O891" s="3"/>
    </row>
    <row r="892" spans="1:15" ht="12.5" x14ac:dyDescent="0.25">
      <c r="A892" s="4"/>
      <c r="B892" s="8"/>
      <c r="F892" s="3"/>
      <c r="O892" s="3"/>
    </row>
    <row r="893" spans="1:15" ht="12.5" x14ac:dyDescent="0.25">
      <c r="A893" s="4"/>
      <c r="B893" s="8"/>
      <c r="F893" s="3"/>
      <c r="O893" s="3"/>
    </row>
    <row r="894" spans="1:15" ht="12.5" x14ac:dyDescent="0.25">
      <c r="A894" s="4"/>
      <c r="B894" s="8"/>
      <c r="F894" s="3"/>
      <c r="O894" s="3"/>
    </row>
    <row r="895" spans="1:15" ht="12.5" x14ac:dyDescent="0.25">
      <c r="A895" s="4"/>
      <c r="B895" s="8"/>
      <c r="F895" s="3"/>
      <c r="O895" s="3"/>
    </row>
    <row r="896" spans="1:15" ht="12.5" x14ac:dyDescent="0.25">
      <c r="A896" s="4"/>
      <c r="B896" s="8"/>
      <c r="F896" s="3"/>
      <c r="O896" s="3"/>
    </row>
    <row r="897" spans="1:15" ht="12.5" x14ac:dyDescent="0.25">
      <c r="A897" s="4"/>
      <c r="B897" s="8"/>
      <c r="F897" s="3"/>
      <c r="O897" s="3"/>
    </row>
    <row r="898" spans="1:15" ht="12.5" x14ac:dyDescent="0.25">
      <c r="A898" s="4"/>
      <c r="B898" s="8"/>
      <c r="F898" s="3"/>
      <c r="O898" s="3"/>
    </row>
    <row r="899" spans="1:15" ht="12.5" x14ac:dyDescent="0.25">
      <c r="A899" s="4"/>
      <c r="B899" s="8"/>
      <c r="F899" s="3"/>
      <c r="O899" s="3"/>
    </row>
    <row r="900" spans="1:15" ht="12.5" x14ac:dyDescent="0.25">
      <c r="A900" s="4"/>
      <c r="B900" s="8"/>
      <c r="F900" s="3"/>
      <c r="O900" s="3"/>
    </row>
    <row r="901" spans="1:15" ht="12.5" x14ac:dyDescent="0.25">
      <c r="A901" s="4"/>
      <c r="B901" s="8"/>
      <c r="F901" s="3"/>
      <c r="O901" s="3"/>
    </row>
    <row r="902" spans="1:15" ht="12.5" x14ac:dyDescent="0.25">
      <c r="A902" s="4"/>
      <c r="B902" s="8"/>
      <c r="F902" s="3"/>
      <c r="O902" s="3"/>
    </row>
    <row r="903" spans="1:15" ht="12.5" x14ac:dyDescent="0.25">
      <c r="A903" s="4"/>
      <c r="B903" s="8"/>
      <c r="F903" s="3"/>
      <c r="O903" s="3"/>
    </row>
    <row r="904" spans="1:15" ht="12.5" x14ac:dyDescent="0.25">
      <c r="A904" s="4"/>
      <c r="B904" s="8"/>
      <c r="F904" s="3"/>
      <c r="O904" s="3"/>
    </row>
    <row r="905" spans="1:15" ht="12.5" x14ac:dyDescent="0.25">
      <c r="A905" s="4"/>
      <c r="B905" s="8"/>
      <c r="F905" s="3"/>
      <c r="O905" s="3"/>
    </row>
    <row r="906" spans="1:15" ht="12.5" x14ac:dyDescent="0.25">
      <c r="A906" s="4"/>
      <c r="B906" s="8"/>
      <c r="F906" s="3"/>
      <c r="O906" s="3"/>
    </row>
    <row r="907" spans="1:15" ht="12.5" x14ac:dyDescent="0.25">
      <c r="A907" s="4"/>
      <c r="B907" s="8"/>
      <c r="F907" s="3"/>
      <c r="O907" s="3"/>
    </row>
    <row r="908" spans="1:15" ht="12.5" x14ac:dyDescent="0.25">
      <c r="A908" s="4"/>
      <c r="B908" s="8"/>
      <c r="F908" s="3"/>
      <c r="O908" s="3"/>
    </row>
    <row r="909" spans="1:15" ht="12.5" x14ac:dyDescent="0.25">
      <c r="A909" s="4"/>
      <c r="B909" s="8"/>
      <c r="F909" s="3"/>
      <c r="O909" s="3"/>
    </row>
    <row r="910" spans="1:15" ht="12.5" x14ac:dyDescent="0.25">
      <c r="A910" s="4"/>
      <c r="B910" s="8"/>
      <c r="F910" s="3"/>
      <c r="O910" s="3"/>
    </row>
    <row r="911" spans="1:15" ht="12.5" x14ac:dyDescent="0.25">
      <c r="A911" s="4"/>
      <c r="B911" s="8"/>
      <c r="F911" s="3"/>
      <c r="O911" s="3"/>
    </row>
    <row r="912" spans="1:15" ht="12.5" x14ac:dyDescent="0.25">
      <c r="A912" s="4"/>
      <c r="B912" s="8"/>
      <c r="F912" s="3"/>
      <c r="O912" s="3"/>
    </row>
    <row r="913" spans="1:15" ht="12.5" x14ac:dyDescent="0.25">
      <c r="A913" s="4"/>
      <c r="B913" s="8"/>
      <c r="F913" s="3"/>
      <c r="O913" s="3"/>
    </row>
    <row r="914" spans="1:15" ht="12.5" x14ac:dyDescent="0.25">
      <c r="A914" s="4"/>
      <c r="B914" s="8"/>
      <c r="F914" s="3"/>
      <c r="O914" s="3"/>
    </row>
    <row r="915" spans="1:15" ht="12.5" x14ac:dyDescent="0.25">
      <c r="A915" s="4"/>
      <c r="B915" s="8"/>
      <c r="F915" s="3"/>
      <c r="O915" s="3"/>
    </row>
    <row r="916" spans="1:15" ht="12.5" x14ac:dyDescent="0.25">
      <c r="A916" s="4"/>
      <c r="B916" s="8"/>
      <c r="F916" s="3"/>
      <c r="O916" s="3"/>
    </row>
    <row r="917" spans="1:15" ht="12.5" x14ac:dyDescent="0.25">
      <c r="A917" s="4"/>
      <c r="B917" s="8"/>
      <c r="F917" s="3"/>
      <c r="O917" s="3"/>
    </row>
    <row r="918" spans="1:15" ht="12.5" x14ac:dyDescent="0.25">
      <c r="A918" s="4"/>
      <c r="B918" s="8"/>
      <c r="F918" s="3"/>
      <c r="O918" s="3"/>
    </row>
    <row r="919" spans="1:15" ht="12.5" x14ac:dyDescent="0.25">
      <c r="A919" s="4"/>
      <c r="B919" s="8"/>
      <c r="F919" s="3"/>
      <c r="O919" s="3"/>
    </row>
    <row r="920" spans="1:15" ht="12.5" x14ac:dyDescent="0.25">
      <c r="A920" s="4"/>
      <c r="B920" s="8"/>
      <c r="F920" s="3"/>
      <c r="O920" s="3"/>
    </row>
    <row r="921" spans="1:15" ht="12.5" x14ac:dyDescent="0.25">
      <c r="A921" s="4"/>
      <c r="B921" s="8"/>
      <c r="F921" s="3"/>
      <c r="O921" s="3"/>
    </row>
    <row r="922" spans="1:15" ht="12.5" x14ac:dyDescent="0.25">
      <c r="A922" s="4"/>
      <c r="B922" s="8"/>
      <c r="F922" s="3"/>
      <c r="O922" s="3"/>
    </row>
    <row r="923" spans="1:15" ht="12.5" x14ac:dyDescent="0.25">
      <c r="A923" s="4"/>
      <c r="B923" s="8"/>
      <c r="F923" s="3"/>
      <c r="O923" s="3"/>
    </row>
    <row r="924" spans="1:15" ht="12.5" x14ac:dyDescent="0.25">
      <c r="A924" s="4"/>
      <c r="B924" s="8"/>
      <c r="F924" s="3"/>
      <c r="O924" s="3"/>
    </row>
    <row r="925" spans="1:15" ht="12.5" x14ac:dyDescent="0.25">
      <c r="A925" s="4"/>
      <c r="B925" s="8"/>
      <c r="F925" s="3"/>
      <c r="O925" s="3"/>
    </row>
    <row r="926" spans="1:15" ht="12.5" x14ac:dyDescent="0.25">
      <c r="A926" s="4"/>
      <c r="B926" s="8"/>
      <c r="F926" s="3"/>
      <c r="O926" s="3"/>
    </row>
    <row r="927" spans="1:15" ht="12.5" x14ac:dyDescent="0.25">
      <c r="A927" s="4"/>
      <c r="B927" s="8"/>
      <c r="F927" s="3"/>
      <c r="O927" s="3"/>
    </row>
    <row r="928" spans="1:15" ht="12.5" x14ac:dyDescent="0.25">
      <c r="A928" s="4"/>
      <c r="B928" s="8"/>
      <c r="F928" s="3"/>
      <c r="O928" s="3"/>
    </row>
    <row r="929" spans="1:15" ht="12.5" x14ac:dyDescent="0.25">
      <c r="A929" s="4"/>
      <c r="B929" s="8"/>
      <c r="F929" s="3"/>
      <c r="O929" s="3"/>
    </row>
    <row r="930" spans="1:15" ht="12.5" x14ac:dyDescent="0.25">
      <c r="A930" s="4"/>
      <c r="B930" s="8"/>
      <c r="F930" s="3"/>
      <c r="O930" s="3"/>
    </row>
    <row r="931" spans="1:15" ht="12.5" x14ac:dyDescent="0.25">
      <c r="A931" s="4"/>
      <c r="B931" s="8"/>
      <c r="F931" s="3"/>
      <c r="O931" s="3"/>
    </row>
    <row r="932" spans="1:15" ht="12.5" x14ac:dyDescent="0.25">
      <c r="A932" s="4"/>
      <c r="B932" s="8"/>
      <c r="F932" s="3"/>
      <c r="O932" s="3"/>
    </row>
    <row r="933" spans="1:15" ht="12.5" x14ac:dyDescent="0.25">
      <c r="A933" s="4"/>
      <c r="B933" s="8"/>
      <c r="F933" s="3"/>
      <c r="O933" s="3"/>
    </row>
    <row r="934" spans="1:15" ht="12.5" x14ac:dyDescent="0.25">
      <c r="A934" s="4"/>
      <c r="B934" s="8"/>
      <c r="F934" s="3"/>
      <c r="O934" s="3"/>
    </row>
    <row r="935" spans="1:15" ht="12.5" x14ac:dyDescent="0.25">
      <c r="A935" s="4"/>
      <c r="B935" s="8"/>
      <c r="F935" s="3"/>
      <c r="O935" s="3"/>
    </row>
    <row r="936" spans="1:15" ht="12.5" x14ac:dyDescent="0.25">
      <c r="A936" s="4"/>
      <c r="B936" s="8"/>
      <c r="F936" s="3"/>
      <c r="O936" s="3"/>
    </row>
    <row r="937" spans="1:15" ht="12.5" x14ac:dyDescent="0.25">
      <c r="A937" s="4"/>
      <c r="B937" s="8"/>
      <c r="F937" s="3"/>
      <c r="O937" s="3"/>
    </row>
    <row r="938" spans="1:15" ht="12.5" x14ac:dyDescent="0.25">
      <c r="A938" s="4"/>
      <c r="B938" s="8"/>
      <c r="F938" s="3"/>
      <c r="O938" s="3"/>
    </row>
    <row r="939" spans="1:15" ht="12.5" x14ac:dyDescent="0.25">
      <c r="A939" s="4"/>
      <c r="B939" s="8"/>
      <c r="F939" s="3"/>
      <c r="O939" s="3"/>
    </row>
    <row r="940" spans="1:15" ht="12.5" x14ac:dyDescent="0.25">
      <c r="A940" s="4"/>
      <c r="B940" s="8"/>
      <c r="F940" s="3"/>
      <c r="O940" s="3"/>
    </row>
    <row r="941" spans="1:15" ht="12.5" x14ac:dyDescent="0.25">
      <c r="A941" s="4"/>
      <c r="B941" s="8"/>
      <c r="F941" s="3"/>
      <c r="O941" s="3"/>
    </row>
    <row r="942" spans="1:15" ht="12.5" x14ac:dyDescent="0.25">
      <c r="A942" s="4"/>
      <c r="B942" s="8"/>
      <c r="F942" s="3"/>
      <c r="O942" s="3"/>
    </row>
    <row r="943" spans="1:15" ht="12.5" x14ac:dyDescent="0.25">
      <c r="A943" s="4"/>
      <c r="B943" s="8"/>
      <c r="F943" s="3"/>
      <c r="O943" s="3"/>
    </row>
    <row r="944" spans="1:15" ht="12.5" x14ac:dyDescent="0.25">
      <c r="A944" s="4"/>
      <c r="B944" s="8"/>
      <c r="F944" s="3"/>
      <c r="O944" s="3"/>
    </row>
    <row r="945" spans="1:15" ht="12.5" x14ac:dyDescent="0.25">
      <c r="A945" s="4"/>
      <c r="B945" s="8"/>
      <c r="F945" s="3"/>
      <c r="O945" s="3"/>
    </row>
    <row r="946" spans="1:15" ht="12.5" x14ac:dyDescent="0.25">
      <c r="A946" s="4"/>
      <c r="B946" s="8"/>
      <c r="F946" s="3"/>
      <c r="O946" s="3"/>
    </row>
    <row r="947" spans="1:15" ht="12.5" x14ac:dyDescent="0.25">
      <c r="A947" s="4"/>
      <c r="B947" s="8"/>
      <c r="F947" s="3"/>
      <c r="O947" s="3"/>
    </row>
    <row r="948" spans="1:15" ht="12.5" x14ac:dyDescent="0.25">
      <c r="A948" s="4"/>
      <c r="B948" s="8"/>
      <c r="F948" s="3"/>
      <c r="O948" s="3"/>
    </row>
    <row r="949" spans="1:15" ht="12.5" x14ac:dyDescent="0.25">
      <c r="A949" s="4"/>
      <c r="B949" s="8"/>
      <c r="F949" s="3"/>
      <c r="O949" s="3"/>
    </row>
    <row r="950" spans="1:15" ht="12.5" x14ac:dyDescent="0.25">
      <c r="A950" s="4"/>
      <c r="B950" s="8"/>
      <c r="F950" s="3"/>
      <c r="O950" s="3"/>
    </row>
    <row r="951" spans="1:15" ht="12.5" x14ac:dyDescent="0.25">
      <c r="A951" s="4"/>
      <c r="B951" s="8"/>
      <c r="F951" s="3"/>
      <c r="O951" s="3"/>
    </row>
    <row r="952" spans="1:15" ht="12.5" x14ac:dyDescent="0.25">
      <c r="A952" s="4"/>
      <c r="B952" s="8"/>
      <c r="F952" s="3"/>
      <c r="O952" s="3"/>
    </row>
    <row r="953" spans="1:15" ht="12.5" x14ac:dyDescent="0.25">
      <c r="A953" s="4"/>
      <c r="B953" s="8"/>
      <c r="F953" s="3"/>
      <c r="O953" s="3"/>
    </row>
    <row r="954" spans="1:15" ht="12.5" x14ac:dyDescent="0.25">
      <c r="A954" s="4"/>
      <c r="B954" s="8"/>
      <c r="F954" s="3"/>
      <c r="O954" s="3"/>
    </row>
    <row r="955" spans="1:15" ht="12.5" x14ac:dyDescent="0.25">
      <c r="A955" s="4"/>
      <c r="B955" s="8"/>
      <c r="F955" s="3"/>
      <c r="O955" s="3"/>
    </row>
    <row r="956" spans="1:15" ht="12.5" x14ac:dyDescent="0.25">
      <c r="A956" s="4"/>
      <c r="B956" s="8"/>
      <c r="F956" s="3"/>
      <c r="O956" s="3"/>
    </row>
    <row r="957" spans="1:15" ht="12.5" x14ac:dyDescent="0.25">
      <c r="A957" s="4"/>
      <c r="B957" s="8"/>
      <c r="F957" s="3"/>
      <c r="O957" s="3"/>
    </row>
    <row r="958" spans="1:15" ht="12.5" x14ac:dyDescent="0.25">
      <c r="A958" s="4"/>
      <c r="B958" s="8"/>
      <c r="F958" s="3"/>
      <c r="O958" s="3"/>
    </row>
    <row r="959" spans="1:15" ht="12.5" x14ac:dyDescent="0.25">
      <c r="A959" s="4"/>
      <c r="B959" s="8"/>
      <c r="F959" s="3"/>
      <c r="O959" s="3"/>
    </row>
    <row r="960" spans="1:15" ht="12.5" x14ac:dyDescent="0.25">
      <c r="A960" s="4"/>
      <c r="B960" s="8"/>
      <c r="F960" s="3"/>
      <c r="O960" s="3"/>
    </row>
    <row r="961" spans="1:15" ht="12.5" x14ac:dyDescent="0.25">
      <c r="A961" s="4"/>
      <c r="B961" s="8"/>
      <c r="F961" s="3"/>
      <c r="O961" s="3"/>
    </row>
    <row r="962" spans="1:15" ht="12.5" x14ac:dyDescent="0.25">
      <c r="A962" s="4"/>
      <c r="B962" s="8"/>
      <c r="F962" s="3"/>
      <c r="O962" s="3"/>
    </row>
    <row r="963" spans="1:15" ht="12.5" x14ac:dyDescent="0.25">
      <c r="A963" s="4"/>
      <c r="B963" s="8"/>
      <c r="F963" s="3"/>
      <c r="O963" s="3"/>
    </row>
    <row r="964" spans="1:15" ht="12.5" x14ac:dyDescent="0.25">
      <c r="A964" s="4"/>
      <c r="B964" s="8"/>
      <c r="F964" s="3"/>
      <c r="O964" s="3"/>
    </row>
    <row r="965" spans="1:15" ht="12.5" x14ac:dyDescent="0.25">
      <c r="A965" s="4"/>
      <c r="B965" s="8"/>
      <c r="F965" s="3"/>
      <c r="O965" s="3"/>
    </row>
    <row r="966" spans="1:15" ht="12.5" x14ac:dyDescent="0.25">
      <c r="A966" s="4"/>
      <c r="B966" s="8"/>
      <c r="F966" s="3"/>
      <c r="O966" s="3"/>
    </row>
    <row r="967" spans="1:15" ht="12.5" x14ac:dyDescent="0.25">
      <c r="A967" s="4"/>
      <c r="B967" s="8"/>
      <c r="F967" s="3"/>
      <c r="O967" s="3"/>
    </row>
    <row r="968" spans="1:15" ht="12.5" x14ac:dyDescent="0.25">
      <c r="A968" s="4"/>
      <c r="B968" s="8"/>
      <c r="F968" s="3"/>
      <c r="O968" s="3"/>
    </row>
    <row r="969" spans="1:15" ht="12.5" x14ac:dyDescent="0.25">
      <c r="A969" s="4"/>
      <c r="B969" s="8"/>
      <c r="F969" s="3"/>
      <c r="O969" s="3"/>
    </row>
    <row r="970" spans="1:15" ht="12.5" x14ac:dyDescent="0.25">
      <c r="A970" s="4"/>
      <c r="B970" s="8"/>
      <c r="F970" s="3"/>
      <c r="O970" s="3"/>
    </row>
    <row r="971" spans="1:15" ht="12.5" x14ac:dyDescent="0.25">
      <c r="A971" s="4"/>
      <c r="B971" s="8"/>
      <c r="F971" s="3"/>
      <c r="O971" s="3"/>
    </row>
    <row r="972" spans="1:15" ht="12.5" x14ac:dyDescent="0.25">
      <c r="A972" s="4"/>
      <c r="B972" s="8"/>
      <c r="F972" s="3"/>
      <c r="O972" s="3"/>
    </row>
    <row r="973" spans="1:15" ht="12.5" x14ac:dyDescent="0.25">
      <c r="A973" s="4"/>
      <c r="B973" s="8"/>
      <c r="F973" s="3"/>
      <c r="O973" s="3"/>
    </row>
    <row r="974" spans="1:15" ht="12.5" x14ac:dyDescent="0.25">
      <c r="A974" s="4"/>
      <c r="B974" s="8"/>
      <c r="F974" s="3"/>
      <c r="O974" s="3"/>
    </row>
    <row r="975" spans="1:15" ht="12.5" x14ac:dyDescent="0.25">
      <c r="A975" s="4"/>
      <c r="B975" s="8"/>
      <c r="F975" s="3"/>
      <c r="O975" s="3"/>
    </row>
    <row r="976" spans="1:15" ht="12.5" x14ac:dyDescent="0.25">
      <c r="A976" s="4"/>
      <c r="B976" s="8"/>
      <c r="F976" s="3"/>
      <c r="O976" s="3"/>
    </row>
    <row r="977" spans="1:15" ht="12.5" x14ac:dyDescent="0.25">
      <c r="A977" s="4"/>
      <c r="B977" s="8"/>
      <c r="F977" s="3"/>
      <c r="O977" s="3"/>
    </row>
    <row r="978" spans="1:15" ht="12.5" x14ac:dyDescent="0.25">
      <c r="A978" s="4"/>
      <c r="B978" s="8"/>
      <c r="F978" s="3"/>
      <c r="O978" s="3"/>
    </row>
    <row r="979" spans="1:15" ht="12.5" x14ac:dyDescent="0.25">
      <c r="A979" s="4"/>
      <c r="B979" s="8"/>
      <c r="F979" s="3"/>
      <c r="O979" s="3"/>
    </row>
    <row r="980" spans="1:15" ht="12.5" x14ac:dyDescent="0.25">
      <c r="A980" s="4"/>
      <c r="B980" s="8"/>
      <c r="F980" s="3"/>
      <c r="O980" s="3"/>
    </row>
    <row r="981" spans="1:15" ht="12.5" x14ac:dyDescent="0.25">
      <c r="A981" s="4"/>
      <c r="B981" s="8"/>
      <c r="F981" s="3"/>
      <c r="O981" s="3"/>
    </row>
    <row r="982" spans="1:15" ht="12.5" x14ac:dyDescent="0.25">
      <c r="A982" s="4"/>
      <c r="B982" s="8"/>
      <c r="F982" s="3"/>
      <c r="O982" s="3"/>
    </row>
    <row r="983" spans="1:15" ht="12.5" x14ac:dyDescent="0.25">
      <c r="A983" s="4"/>
      <c r="B983" s="8"/>
      <c r="F983" s="3"/>
      <c r="O983" s="3"/>
    </row>
    <row r="984" spans="1:15" ht="12.5" x14ac:dyDescent="0.25">
      <c r="A984" s="4"/>
      <c r="B984" s="8"/>
      <c r="F984" s="3"/>
      <c r="O984" s="3"/>
    </row>
    <row r="985" spans="1:15" ht="12.5" x14ac:dyDescent="0.25">
      <c r="A985" s="4"/>
      <c r="B985" s="8"/>
      <c r="F985" s="3"/>
      <c r="O985" s="3"/>
    </row>
    <row r="986" spans="1:15" ht="12.5" x14ac:dyDescent="0.25">
      <c r="A986" s="4"/>
      <c r="B986" s="8"/>
      <c r="F986" s="3"/>
      <c r="O986" s="3"/>
    </row>
    <row r="987" spans="1:15" ht="12.5" x14ac:dyDescent="0.25">
      <c r="A987" s="4"/>
      <c r="B987" s="8"/>
      <c r="F987" s="3"/>
      <c r="O987" s="3"/>
    </row>
    <row r="988" spans="1:15" ht="12.5" x14ac:dyDescent="0.25">
      <c r="A988" s="4"/>
      <c r="B988" s="8"/>
      <c r="F988" s="3"/>
      <c r="O988" s="3"/>
    </row>
    <row r="989" spans="1:15" ht="12.5" x14ac:dyDescent="0.25">
      <c r="A989" s="4"/>
      <c r="B989" s="8"/>
      <c r="F989" s="3"/>
      <c r="O989" s="3"/>
    </row>
    <row r="990" spans="1:15" ht="12.5" x14ac:dyDescent="0.25">
      <c r="A990" s="4"/>
      <c r="B990" s="8"/>
      <c r="F990" s="3"/>
      <c r="O990" s="3"/>
    </row>
    <row r="991" spans="1:15" ht="12.5" x14ac:dyDescent="0.25">
      <c r="A991" s="4"/>
      <c r="B991" s="8"/>
      <c r="F991" s="3"/>
      <c r="O991" s="3"/>
    </row>
    <row r="992" spans="1:15" ht="12.5" x14ac:dyDescent="0.25">
      <c r="A992" s="4"/>
      <c r="B992" s="8"/>
      <c r="F992" s="3"/>
      <c r="O992" s="3"/>
    </row>
    <row r="993" spans="1:15" ht="12.5" x14ac:dyDescent="0.25">
      <c r="A993" s="4"/>
      <c r="B993" s="8"/>
      <c r="F993" s="3"/>
      <c r="O993" s="3"/>
    </row>
    <row r="994" spans="1:15" ht="12.5" x14ac:dyDescent="0.25">
      <c r="A994" s="4"/>
      <c r="B994" s="8"/>
      <c r="F994" s="3"/>
      <c r="O994" s="3"/>
    </row>
    <row r="995" spans="1:15" ht="12.5" x14ac:dyDescent="0.25">
      <c r="A995" s="4"/>
      <c r="B995" s="8"/>
      <c r="F995" s="3"/>
      <c r="O995" s="3"/>
    </row>
    <row r="996" spans="1:15" ht="12.5" x14ac:dyDescent="0.25">
      <c r="A996" s="4"/>
      <c r="B996" s="8"/>
      <c r="F996" s="3"/>
      <c r="O996" s="3"/>
    </row>
    <row r="997" spans="1:15" ht="12.5" x14ac:dyDescent="0.25">
      <c r="A997" s="4"/>
      <c r="B997" s="8"/>
      <c r="F997" s="3"/>
      <c r="O997" s="3"/>
    </row>
    <row r="998" spans="1:15" ht="12.5" x14ac:dyDescent="0.25">
      <c r="A998" s="4"/>
      <c r="B998" s="8"/>
      <c r="F998" s="3"/>
      <c r="O998" s="3"/>
    </row>
    <row r="999" spans="1:15" ht="12.5" x14ac:dyDescent="0.25">
      <c r="A999" s="4"/>
      <c r="B999" s="8"/>
      <c r="F999" s="3"/>
      <c r="O999" s="3"/>
    </row>
    <row r="1000" spans="1:15" ht="12.5" x14ac:dyDescent="0.25">
      <c r="A1000" s="4"/>
      <c r="B1000" s="8"/>
      <c r="F1000" s="3"/>
      <c r="O1000" s="3"/>
    </row>
    <row r="1001" spans="1:15" ht="12.5" x14ac:dyDescent="0.25">
      <c r="A1001" s="4"/>
      <c r="B1001" s="8"/>
      <c r="F1001" s="3"/>
      <c r="O1001" s="3"/>
    </row>
    <row r="1002" spans="1:15" ht="12.5" x14ac:dyDescent="0.25">
      <c r="A1002" s="4"/>
      <c r="B1002" s="8"/>
      <c r="F1002" s="3"/>
      <c r="O1002" s="3"/>
    </row>
    <row r="1003" spans="1:15" ht="12.5" x14ac:dyDescent="0.25">
      <c r="A1003" s="4"/>
      <c r="B1003" s="8"/>
      <c r="F1003" s="3"/>
      <c r="O1003" s="3"/>
    </row>
    <row r="1004" spans="1:15" ht="12.5" x14ac:dyDescent="0.25">
      <c r="A1004" s="4"/>
      <c r="B1004" s="8"/>
      <c r="F1004" s="3"/>
      <c r="O1004" s="3"/>
    </row>
    <row r="1005" spans="1:15" ht="12.5" x14ac:dyDescent="0.25">
      <c r="A1005" s="4"/>
      <c r="B1005" s="8"/>
      <c r="F1005" s="3"/>
      <c r="O1005" s="3"/>
    </row>
    <row r="1006" spans="1:15" ht="12.5" x14ac:dyDescent="0.25">
      <c r="A1006" s="4"/>
      <c r="B1006" s="8"/>
      <c r="F1006" s="3"/>
      <c r="O1006" s="3"/>
    </row>
    <row r="1007" spans="1:15" ht="12.5" x14ac:dyDescent="0.25">
      <c r="A1007" s="4"/>
      <c r="B1007" s="8"/>
      <c r="F1007" s="3"/>
      <c r="O1007" s="3"/>
    </row>
    <row r="1008" spans="1:15" ht="12.5" x14ac:dyDescent="0.25">
      <c r="A1008" s="4"/>
      <c r="B1008" s="8"/>
      <c r="F1008" s="3"/>
      <c r="O1008" s="3"/>
    </row>
    <row r="1009" spans="1:15" ht="12.5" x14ac:dyDescent="0.25">
      <c r="A1009" s="4"/>
      <c r="B1009" s="8"/>
      <c r="F1009" s="3"/>
      <c r="O1009" s="3"/>
    </row>
    <row r="1010" spans="1:15" ht="12.5" x14ac:dyDescent="0.25">
      <c r="A1010" s="4"/>
      <c r="B1010" s="8"/>
      <c r="F1010" s="3"/>
      <c r="O1010" s="3"/>
    </row>
    <row r="1011" spans="1:15" ht="12.5" x14ac:dyDescent="0.25">
      <c r="A1011" s="4"/>
      <c r="B1011" s="8"/>
      <c r="F1011" s="3"/>
      <c r="O1011" s="3"/>
    </row>
    <row r="1012" spans="1:15" ht="12.5" x14ac:dyDescent="0.25">
      <c r="A1012" s="4"/>
      <c r="B1012" s="8"/>
      <c r="F1012" s="3"/>
      <c r="O1012" s="3"/>
    </row>
    <row r="1013" spans="1:15" ht="12.5" x14ac:dyDescent="0.25">
      <c r="A1013" s="4"/>
      <c r="B1013" s="8"/>
      <c r="F1013" s="3"/>
      <c r="O1013" s="3"/>
    </row>
    <row r="1014" spans="1:15" ht="12.5" x14ac:dyDescent="0.25">
      <c r="A1014" s="4"/>
      <c r="B1014" s="8"/>
      <c r="F1014" s="3"/>
      <c r="O1014" s="3"/>
    </row>
    <row r="1015" spans="1:15" ht="12.5" x14ac:dyDescent="0.25">
      <c r="A1015" s="4"/>
      <c r="B1015" s="8"/>
      <c r="F1015" s="3"/>
      <c r="O1015" s="3"/>
    </row>
    <row r="1016" spans="1:15" ht="12.5" x14ac:dyDescent="0.25">
      <c r="A1016" s="4"/>
      <c r="B1016" s="8"/>
      <c r="F1016" s="3"/>
      <c r="O1016" s="3"/>
    </row>
    <row r="1017" spans="1:15" ht="12.5" x14ac:dyDescent="0.25">
      <c r="A1017" s="4"/>
      <c r="B1017" s="8"/>
      <c r="F1017" s="3"/>
      <c r="O1017" s="3"/>
    </row>
    <row r="1018" spans="1:15" ht="12.5" x14ac:dyDescent="0.25">
      <c r="A1018" s="4"/>
      <c r="B1018" s="8"/>
      <c r="F1018" s="3"/>
      <c r="O1018" s="3"/>
    </row>
    <row r="1019" spans="1:15" ht="12.5" x14ac:dyDescent="0.25">
      <c r="A1019" s="4"/>
      <c r="B1019" s="8"/>
      <c r="F1019" s="3"/>
      <c r="O1019" s="3"/>
    </row>
    <row r="1020" spans="1:15" ht="12.5" x14ac:dyDescent="0.25">
      <c r="A1020" s="4"/>
      <c r="B1020" s="8"/>
      <c r="F1020" s="3"/>
      <c r="O1020" s="3"/>
    </row>
    <row r="1021" spans="1:15" ht="12.5" x14ac:dyDescent="0.25">
      <c r="A1021" s="4"/>
      <c r="B1021" s="8"/>
      <c r="F1021" s="3"/>
      <c r="O1021" s="3"/>
    </row>
    <row r="1022" spans="1:15" ht="12.5" x14ac:dyDescent="0.25">
      <c r="A1022" s="4"/>
      <c r="B1022" s="8"/>
      <c r="F1022" s="3"/>
      <c r="O1022" s="3"/>
    </row>
    <row r="1023" spans="1:15" ht="12.5" x14ac:dyDescent="0.25">
      <c r="A1023" s="4"/>
      <c r="B1023" s="8"/>
      <c r="F1023" s="3"/>
      <c r="O1023" s="3"/>
    </row>
    <row r="1024" spans="1:15" ht="12.5" x14ac:dyDescent="0.25">
      <c r="A1024" s="4"/>
      <c r="B1024" s="8"/>
      <c r="F1024" s="3"/>
      <c r="O1024" s="3"/>
    </row>
    <row r="1025" spans="1:15" ht="12.5" x14ac:dyDescent="0.25">
      <c r="A1025" s="4"/>
      <c r="B1025" s="8"/>
      <c r="F1025" s="3"/>
      <c r="O1025" s="3"/>
    </row>
    <row r="1026" spans="1:15" ht="12.5" x14ac:dyDescent="0.25">
      <c r="A1026" s="4"/>
      <c r="B1026" s="8"/>
      <c r="F1026" s="3"/>
      <c r="O1026" s="3"/>
    </row>
    <row r="1027" spans="1:15" ht="12.5" x14ac:dyDescent="0.25">
      <c r="A1027" s="4"/>
      <c r="B1027" s="8"/>
      <c r="F1027" s="3"/>
      <c r="O1027" s="3"/>
    </row>
    <row r="1028" spans="1:15" ht="12.5" x14ac:dyDescent="0.25">
      <c r="A1028" s="4"/>
      <c r="B1028" s="8"/>
      <c r="F1028" s="3"/>
      <c r="O1028" s="3"/>
    </row>
    <row r="1029" spans="1:15" ht="12.5" x14ac:dyDescent="0.25">
      <c r="A1029" s="4"/>
      <c r="B1029" s="8"/>
      <c r="F1029" s="3"/>
      <c r="O1029" s="3"/>
    </row>
    <row r="1030" spans="1:15" ht="12.5" x14ac:dyDescent="0.25">
      <c r="A1030" s="4"/>
      <c r="B1030" s="8"/>
      <c r="F1030" s="3"/>
      <c r="O1030" s="3"/>
    </row>
    <row r="1031" spans="1:15" ht="12.5" x14ac:dyDescent="0.25">
      <c r="A1031" s="4"/>
      <c r="B1031" s="8"/>
      <c r="F1031" s="3"/>
      <c r="O1031" s="3"/>
    </row>
    <row r="1032" spans="1:15" ht="12.5" x14ac:dyDescent="0.25">
      <c r="A1032" s="4"/>
      <c r="B1032" s="8"/>
      <c r="F1032" s="3"/>
      <c r="O1032" s="3"/>
    </row>
    <row r="1033" spans="1:15" ht="12.5" x14ac:dyDescent="0.25">
      <c r="A1033" s="4"/>
      <c r="B1033" s="8"/>
      <c r="F1033" s="3"/>
      <c r="O1033" s="3"/>
    </row>
    <row r="1034" spans="1:15" ht="12.5" x14ac:dyDescent="0.25">
      <c r="A1034" s="4"/>
      <c r="B1034" s="8"/>
      <c r="F1034" s="3"/>
      <c r="O1034" s="3"/>
    </row>
    <row r="1035" spans="1:15" ht="12.5" x14ac:dyDescent="0.25">
      <c r="A1035" s="4"/>
      <c r="B1035" s="8"/>
      <c r="F1035" s="3"/>
      <c r="O1035" s="3"/>
    </row>
    <row r="1036" spans="1:15" ht="12.5" x14ac:dyDescent="0.25">
      <c r="A1036" s="4"/>
      <c r="B1036" s="8"/>
      <c r="F1036" s="3"/>
      <c r="O1036" s="3"/>
    </row>
    <row r="1037" spans="1:15" ht="12.5" x14ac:dyDescent="0.25">
      <c r="A1037" s="4"/>
      <c r="B1037" s="8"/>
      <c r="F1037" s="3"/>
      <c r="O1037" s="3"/>
    </row>
    <row r="1038" spans="1:15" ht="12.5" x14ac:dyDescent="0.25">
      <c r="A1038" s="4"/>
      <c r="B1038" s="8"/>
      <c r="F1038" s="3"/>
      <c r="O1038" s="3"/>
    </row>
    <row r="1039" spans="1:15" ht="12.5" x14ac:dyDescent="0.25">
      <c r="A1039" s="4"/>
      <c r="B1039" s="8"/>
      <c r="F1039" s="3"/>
      <c r="O1039" s="3"/>
    </row>
    <row r="1040" spans="1:15" ht="12.5" x14ac:dyDescent="0.25">
      <c r="A1040" s="4"/>
      <c r="B1040" s="8"/>
      <c r="F1040" s="3"/>
      <c r="O1040" s="3"/>
    </row>
    <row r="1041" spans="1:15" ht="12.5" x14ac:dyDescent="0.25">
      <c r="A1041" s="4"/>
      <c r="B1041" s="8"/>
      <c r="F1041" s="3"/>
      <c r="O1041" s="3"/>
    </row>
    <row r="1042" spans="1:15" ht="12.5" x14ac:dyDescent="0.25">
      <c r="A1042" s="4"/>
      <c r="B1042" s="8"/>
      <c r="F1042" s="3"/>
      <c r="O1042" s="3"/>
    </row>
    <row r="1043" spans="1:15" ht="12.5" x14ac:dyDescent="0.25">
      <c r="A1043" s="4"/>
      <c r="B1043" s="8"/>
      <c r="F1043" s="3"/>
      <c r="O1043" s="3"/>
    </row>
    <row r="1044" spans="1:15" ht="12.5" x14ac:dyDescent="0.25">
      <c r="A1044" s="4"/>
      <c r="B1044" s="8"/>
      <c r="F1044" s="3"/>
      <c r="O1044" s="3"/>
    </row>
    <row r="1045" spans="1:15" ht="12.5" x14ac:dyDescent="0.25">
      <c r="A1045" s="4"/>
      <c r="B1045" s="8"/>
      <c r="F1045" s="3"/>
      <c r="O1045" s="3"/>
    </row>
    <row r="1046" spans="1:15" ht="12.5" x14ac:dyDescent="0.25">
      <c r="A1046" s="4"/>
      <c r="B1046" s="8"/>
      <c r="F1046" s="3"/>
      <c r="O1046" s="3"/>
    </row>
    <row r="1047" spans="1:15" ht="12.5" x14ac:dyDescent="0.25">
      <c r="A1047" s="4"/>
      <c r="B1047" s="8"/>
      <c r="F1047" s="3"/>
      <c r="O1047" s="3"/>
    </row>
    <row r="1048" spans="1:15" ht="12.5" x14ac:dyDescent="0.25">
      <c r="A1048" s="4"/>
      <c r="B1048" s="8"/>
      <c r="F1048" s="3"/>
      <c r="O1048" s="3"/>
    </row>
    <row r="1049" spans="1:15" ht="12.5" x14ac:dyDescent="0.25">
      <c r="A1049" s="4"/>
      <c r="B1049" s="8"/>
      <c r="F1049" s="3"/>
      <c r="O1049" s="3"/>
    </row>
    <row r="1050" spans="1:15" ht="12.5" x14ac:dyDescent="0.25">
      <c r="A1050" s="4"/>
      <c r="B1050" s="8"/>
      <c r="F1050" s="3"/>
      <c r="O1050" s="3"/>
    </row>
    <row r="1051" spans="1:15" ht="12.5" x14ac:dyDescent="0.25">
      <c r="A1051" s="4"/>
      <c r="B1051" s="8"/>
      <c r="F1051" s="3"/>
      <c r="O1051" s="3"/>
    </row>
    <row r="1052" spans="1:15" ht="12.5" x14ac:dyDescent="0.25">
      <c r="A1052" s="4"/>
      <c r="B1052" s="8"/>
      <c r="F1052" s="3"/>
      <c r="O1052" s="3"/>
    </row>
    <row r="1053" spans="1:15" ht="12.5" x14ac:dyDescent="0.25">
      <c r="A1053" s="4"/>
      <c r="B1053" s="8"/>
      <c r="F1053" s="3"/>
      <c r="O1053" s="3"/>
    </row>
    <row r="1054" spans="1:15" ht="12.5" x14ac:dyDescent="0.25">
      <c r="A1054" s="4"/>
      <c r="B1054" s="8"/>
      <c r="F1054" s="3"/>
      <c r="O1054" s="3"/>
    </row>
    <row r="1055" spans="1:15" ht="12.5" x14ac:dyDescent="0.25">
      <c r="A1055" s="4"/>
      <c r="B1055" s="8"/>
      <c r="F1055" s="3"/>
      <c r="O1055" s="3"/>
    </row>
    <row r="1056" spans="1:15" ht="12.5" x14ac:dyDescent="0.25">
      <c r="A1056" s="4"/>
      <c r="B1056" s="8"/>
      <c r="F1056" s="3"/>
      <c r="O1056" s="3"/>
    </row>
    <row r="1057" spans="1:15" ht="12.5" x14ac:dyDescent="0.25">
      <c r="A1057" s="4"/>
      <c r="B1057" s="8"/>
      <c r="F1057" s="3"/>
      <c r="O1057" s="3"/>
    </row>
    <row r="1058" spans="1:15" ht="12.5" x14ac:dyDescent="0.25">
      <c r="A1058" s="4"/>
      <c r="B1058" s="8"/>
      <c r="F1058" s="3"/>
      <c r="O1058" s="3"/>
    </row>
    <row r="1059" spans="1:15" ht="12.5" x14ac:dyDescent="0.25">
      <c r="A1059" s="4"/>
      <c r="B1059" s="8"/>
      <c r="F1059" s="3"/>
      <c r="O1059" s="3"/>
    </row>
    <row r="1060" spans="1:15" ht="12.5" x14ac:dyDescent="0.25">
      <c r="A1060" s="4"/>
      <c r="B1060" s="8"/>
      <c r="F1060" s="3"/>
      <c r="O1060" s="3"/>
    </row>
    <row r="1061" spans="1:15" ht="12.5" x14ac:dyDescent="0.25">
      <c r="A1061" s="4"/>
      <c r="B1061" s="8"/>
      <c r="F1061" s="3"/>
      <c r="O1061" s="3"/>
    </row>
    <row r="1062" spans="1:15" ht="12.5" x14ac:dyDescent="0.25">
      <c r="A1062" s="4"/>
      <c r="B1062" s="8"/>
      <c r="F1062" s="3"/>
      <c r="O1062" s="3"/>
    </row>
    <row r="1063" spans="1:15" ht="12.5" x14ac:dyDescent="0.25">
      <c r="A1063" s="4"/>
      <c r="B1063" s="8"/>
      <c r="F1063" s="3"/>
      <c r="O1063" s="3"/>
    </row>
    <row r="1064" spans="1:15" ht="12.5" x14ac:dyDescent="0.25">
      <c r="A1064" s="4"/>
      <c r="B1064" s="8"/>
      <c r="F1064" s="3"/>
      <c r="O1064" s="3"/>
    </row>
    <row r="1065" spans="1:15" ht="12.5" x14ac:dyDescent="0.25">
      <c r="A1065" s="4"/>
      <c r="B1065" s="8"/>
      <c r="F1065" s="3"/>
      <c r="O1065" s="3"/>
    </row>
    <row r="1066" spans="1:15" ht="12.5" x14ac:dyDescent="0.25">
      <c r="A1066" s="4"/>
      <c r="B1066" s="8"/>
      <c r="F1066" s="3"/>
      <c r="O1066" s="3"/>
    </row>
    <row r="1067" spans="1:15" ht="12.5" x14ac:dyDescent="0.25">
      <c r="A1067" s="4"/>
      <c r="B1067" s="8"/>
      <c r="F1067" s="3"/>
      <c r="O1067" s="3"/>
    </row>
    <row r="1068" spans="1:15" ht="12.5" x14ac:dyDescent="0.25">
      <c r="A1068" s="4"/>
      <c r="B1068" s="8"/>
      <c r="F1068" s="3"/>
      <c r="O1068" s="3"/>
    </row>
    <row r="1069" spans="1:15" ht="12.5" x14ac:dyDescent="0.25">
      <c r="A1069" s="4"/>
      <c r="B1069" s="8"/>
      <c r="F1069" s="3"/>
      <c r="O1069" s="3"/>
    </row>
    <row r="1070" spans="1:15" ht="12.5" x14ac:dyDescent="0.25">
      <c r="A1070" s="4"/>
      <c r="B1070" s="8"/>
      <c r="F1070" s="3"/>
      <c r="O1070" s="3"/>
    </row>
    <row r="1071" spans="1:15" ht="12.5" x14ac:dyDescent="0.25">
      <c r="A1071" s="4"/>
      <c r="B1071" s="8"/>
      <c r="F1071" s="3"/>
      <c r="O1071" s="3"/>
    </row>
    <row r="1072" spans="1:15" ht="12.5" x14ac:dyDescent="0.25">
      <c r="A1072" s="4"/>
      <c r="B1072" s="8"/>
      <c r="F1072" s="3"/>
      <c r="O1072" s="3"/>
    </row>
    <row r="1073" spans="1:15" ht="12.5" x14ac:dyDescent="0.25">
      <c r="A1073" s="4"/>
      <c r="B1073" s="8"/>
      <c r="F1073" s="3"/>
      <c r="O1073" s="3"/>
    </row>
    <row r="1074" spans="1:15" ht="12.5" x14ac:dyDescent="0.25">
      <c r="A1074" s="4"/>
      <c r="B1074" s="8"/>
      <c r="F1074" s="3"/>
      <c r="O1074" s="3"/>
    </row>
    <row r="1075" spans="1:15" ht="12.5" x14ac:dyDescent="0.25">
      <c r="A1075" s="4"/>
      <c r="B1075" s="8"/>
      <c r="F1075" s="3"/>
      <c r="O1075" s="3"/>
    </row>
    <row r="1076" spans="1:15" ht="12.5" x14ac:dyDescent="0.25">
      <c r="A1076" s="4"/>
      <c r="B1076" s="8"/>
      <c r="F1076" s="3"/>
      <c r="O1076" s="3"/>
    </row>
    <row r="1077" spans="1:15" ht="12.5" x14ac:dyDescent="0.25">
      <c r="A1077" s="4"/>
      <c r="B1077" s="8"/>
      <c r="F1077" s="3"/>
      <c r="O1077" s="3"/>
    </row>
    <row r="1078" spans="1:15" ht="12.5" x14ac:dyDescent="0.25">
      <c r="A1078" s="4"/>
      <c r="B1078" s="8"/>
      <c r="F1078" s="3"/>
      <c r="O1078" s="3"/>
    </row>
    <row r="1079" spans="1:15" ht="12.5" x14ac:dyDescent="0.25">
      <c r="A1079" s="4"/>
      <c r="B1079" s="8"/>
      <c r="F1079" s="3"/>
      <c r="O1079" s="3"/>
    </row>
    <row r="1080" spans="1:15" ht="12.5" x14ac:dyDescent="0.25">
      <c r="A1080" s="4"/>
      <c r="B1080" s="8"/>
      <c r="F1080" s="3"/>
      <c r="O1080" s="3"/>
    </row>
    <row r="1081" spans="1:15" ht="12.5" x14ac:dyDescent="0.25">
      <c r="A1081" s="4"/>
      <c r="B1081" s="8"/>
      <c r="F1081" s="3"/>
      <c r="O1081" s="3"/>
    </row>
    <row r="1082" spans="1:15" ht="12.5" x14ac:dyDescent="0.25">
      <c r="A1082" s="4"/>
      <c r="B1082" s="8"/>
      <c r="F1082" s="3"/>
      <c r="O1082" s="3"/>
    </row>
    <row r="1083" spans="1:15" ht="12.5" x14ac:dyDescent="0.25">
      <c r="A1083" s="4"/>
      <c r="B1083" s="8"/>
      <c r="F1083" s="3"/>
      <c r="O1083" s="3"/>
    </row>
    <row r="1084" spans="1:15" ht="12.5" x14ac:dyDescent="0.25">
      <c r="A1084" s="4"/>
      <c r="B1084" s="8"/>
      <c r="F1084" s="3"/>
      <c r="O1084" s="3"/>
    </row>
    <row r="1085" spans="1:15" ht="12.5" x14ac:dyDescent="0.25">
      <c r="A1085" s="4"/>
      <c r="B1085" s="8"/>
      <c r="F1085" s="3"/>
      <c r="O1085" s="3"/>
    </row>
    <row r="1086" spans="1:15" ht="12.5" x14ac:dyDescent="0.25">
      <c r="A1086" s="4"/>
      <c r="B1086" s="8"/>
      <c r="F1086" s="3"/>
      <c r="O1086" s="3"/>
    </row>
    <row r="1087" spans="1:15" ht="12.5" x14ac:dyDescent="0.25">
      <c r="A1087" s="4"/>
      <c r="B1087" s="8"/>
      <c r="F1087" s="3"/>
      <c r="O1087" s="3"/>
    </row>
    <row r="1088" spans="1:15" ht="12.5" x14ac:dyDescent="0.25">
      <c r="A1088" s="4"/>
      <c r="B1088" s="8"/>
      <c r="F1088" s="3"/>
      <c r="O1088" s="3"/>
    </row>
    <row r="1089" spans="1:15" ht="12.5" x14ac:dyDescent="0.25">
      <c r="A1089" s="4"/>
      <c r="B1089" s="8"/>
      <c r="F1089" s="3"/>
      <c r="O1089" s="3"/>
    </row>
    <row r="1090" spans="1:15" ht="12.5" x14ac:dyDescent="0.25">
      <c r="A1090" s="4"/>
      <c r="B1090" s="8"/>
      <c r="F1090" s="3"/>
      <c r="O1090" s="3"/>
    </row>
    <row r="1091" spans="1:15" ht="12.5" x14ac:dyDescent="0.25">
      <c r="A1091" s="4"/>
      <c r="B1091" s="8"/>
      <c r="F1091" s="3"/>
      <c r="O1091" s="3"/>
    </row>
    <row r="1092" spans="1:15" ht="12.5" x14ac:dyDescent="0.25">
      <c r="A1092" s="4"/>
      <c r="B1092" s="8"/>
      <c r="F1092" s="3"/>
      <c r="O1092" s="3"/>
    </row>
    <row r="1093" spans="1:15" ht="12.5" x14ac:dyDescent="0.25">
      <c r="A1093" s="4"/>
      <c r="B1093" s="8"/>
      <c r="F1093" s="3"/>
      <c r="O1093" s="3"/>
    </row>
    <row r="1094" spans="1:15" ht="12.5" x14ac:dyDescent="0.25">
      <c r="A1094" s="4"/>
      <c r="B1094" s="8"/>
      <c r="F1094" s="3"/>
      <c r="O1094" s="3"/>
    </row>
    <row r="1095" spans="1:15" ht="12.5" x14ac:dyDescent="0.25">
      <c r="A1095" s="4"/>
      <c r="B1095" s="8"/>
      <c r="F1095" s="3"/>
      <c r="O1095" s="3"/>
    </row>
    <row r="1096" spans="1:15" ht="12.5" x14ac:dyDescent="0.25">
      <c r="A1096" s="4"/>
      <c r="B1096" s="8"/>
      <c r="F1096" s="3"/>
      <c r="O1096" s="3"/>
    </row>
    <row r="1097" spans="1:15" ht="12.5" x14ac:dyDescent="0.25">
      <c r="A1097" s="4"/>
      <c r="B1097" s="8"/>
      <c r="F1097" s="3"/>
      <c r="O1097" s="3"/>
    </row>
    <row r="1098" spans="1:15" ht="12.5" x14ac:dyDescent="0.25">
      <c r="A1098" s="4"/>
      <c r="B1098" s="8"/>
      <c r="F1098" s="3"/>
      <c r="O1098" s="3"/>
    </row>
    <row r="1099" spans="1:15" ht="12.5" x14ac:dyDescent="0.25">
      <c r="A1099" s="4"/>
      <c r="B1099" s="8"/>
      <c r="F1099" s="3"/>
      <c r="O1099" s="3"/>
    </row>
    <row r="1100" spans="1:15" ht="12.5" x14ac:dyDescent="0.25">
      <c r="A1100" s="4"/>
      <c r="B1100" s="8"/>
      <c r="F1100" s="3"/>
      <c r="O1100" s="3"/>
    </row>
    <row r="1101" spans="1:15" ht="12.5" x14ac:dyDescent="0.25">
      <c r="A1101" s="4"/>
      <c r="B1101" s="8"/>
      <c r="F1101" s="3"/>
      <c r="O1101" s="3"/>
    </row>
    <row r="1102" spans="1:15" ht="12.5" x14ac:dyDescent="0.25">
      <c r="A1102" s="4"/>
      <c r="B1102" s="8"/>
      <c r="F1102" s="3"/>
      <c r="O1102" s="3"/>
    </row>
    <row r="1103" spans="1:15" ht="12.5" x14ac:dyDescent="0.25">
      <c r="A1103" s="4"/>
      <c r="B1103" s="8"/>
      <c r="F1103" s="3"/>
      <c r="O1103" s="3"/>
    </row>
    <row r="1104" spans="1:15" ht="12.5" x14ac:dyDescent="0.25">
      <c r="A1104" s="4"/>
      <c r="B1104" s="8"/>
      <c r="F1104" s="3"/>
      <c r="O1104" s="3"/>
    </row>
    <row r="1105" spans="1:15" ht="12.5" x14ac:dyDescent="0.25">
      <c r="A1105" s="4"/>
      <c r="B1105" s="8"/>
      <c r="F1105" s="3"/>
      <c r="O1105" s="3"/>
    </row>
    <row r="1106" spans="1:15" ht="12.5" x14ac:dyDescent="0.25">
      <c r="A1106" s="4"/>
      <c r="B1106" s="8"/>
      <c r="F1106" s="3"/>
      <c r="O1106" s="3"/>
    </row>
    <row r="1107" spans="1:15" ht="12.5" x14ac:dyDescent="0.25">
      <c r="A1107" s="4"/>
      <c r="B1107" s="8"/>
      <c r="F1107" s="3"/>
      <c r="O1107" s="3"/>
    </row>
    <row r="1108" spans="1:15" ht="12.5" x14ac:dyDescent="0.25">
      <c r="A1108" s="4"/>
      <c r="B1108" s="8"/>
      <c r="F1108" s="3"/>
      <c r="O1108" s="3"/>
    </row>
    <row r="1109" spans="1:15" ht="12.5" x14ac:dyDescent="0.25">
      <c r="A1109" s="4"/>
      <c r="B1109" s="8"/>
      <c r="F1109" s="3"/>
      <c r="O1109" s="3"/>
    </row>
    <row r="1110" spans="1:15" ht="12.5" x14ac:dyDescent="0.25">
      <c r="A1110" s="4"/>
      <c r="B1110" s="8"/>
      <c r="F1110" s="3"/>
      <c r="O1110" s="3"/>
    </row>
    <row r="1111" spans="1:15" ht="12.5" x14ac:dyDescent="0.25">
      <c r="A1111" s="4"/>
      <c r="B1111" s="8"/>
      <c r="F1111" s="3"/>
      <c r="O1111" s="3"/>
    </row>
    <row r="1112" spans="1:15" ht="12.5" x14ac:dyDescent="0.25">
      <c r="A1112" s="4"/>
      <c r="B1112" s="8"/>
      <c r="F1112" s="3"/>
      <c r="O1112" s="3"/>
    </row>
    <row r="1113" spans="1:15" ht="12.5" x14ac:dyDescent="0.25">
      <c r="A1113" s="4"/>
      <c r="B1113" s="8"/>
      <c r="F1113" s="3"/>
      <c r="O1113" s="3"/>
    </row>
    <row r="1114" spans="1:15" ht="12.5" x14ac:dyDescent="0.25">
      <c r="A1114" s="4"/>
      <c r="B1114" s="8"/>
      <c r="F1114" s="3"/>
      <c r="O1114" s="3"/>
    </row>
    <row r="1115" spans="1:15" ht="12.5" x14ac:dyDescent="0.25">
      <c r="A1115" s="4"/>
      <c r="B1115" s="8"/>
      <c r="F1115" s="3"/>
      <c r="O1115" s="3"/>
    </row>
    <row r="1116" spans="1:15" ht="12.5" x14ac:dyDescent="0.25">
      <c r="A1116" s="4"/>
      <c r="B1116" s="8"/>
      <c r="F1116" s="3"/>
      <c r="O1116" s="3"/>
    </row>
    <row r="1117" spans="1:15" ht="12.5" x14ac:dyDescent="0.25">
      <c r="A1117" s="4"/>
      <c r="B1117" s="8"/>
      <c r="F1117" s="3"/>
      <c r="O1117" s="3"/>
    </row>
    <row r="1118" spans="1:15" ht="12.5" x14ac:dyDescent="0.25">
      <c r="A1118" s="4"/>
      <c r="B1118" s="8"/>
      <c r="F1118" s="3"/>
      <c r="O1118" s="3"/>
    </row>
    <row r="1119" spans="1:15" ht="12.5" x14ac:dyDescent="0.25">
      <c r="A1119" s="4"/>
      <c r="B1119" s="8"/>
      <c r="F1119" s="3"/>
      <c r="O1119" s="3"/>
    </row>
    <row r="1120" spans="1:15" ht="12.5" x14ac:dyDescent="0.25">
      <c r="A1120" s="4"/>
      <c r="B1120" s="8"/>
      <c r="F1120" s="3"/>
      <c r="O1120" s="3"/>
    </row>
    <row r="1121" spans="1:15" ht="12.5" x14ac:dyDescent="0.25">
      <c r="A1121" s="4"/>
      <c r="B1121" s="8"/>
      <c r="F1121" s="3"/>
      <c r="O1121" s="3"/>
    </row>
    <row r="1122" spans="1:15" ht="12.5" x14ac:dyDescent="0.25">
      <c r="A1122" s="4"/>
      <c r="B1122" s="8"/>
      <c r="F1122" s="3"/>
      <c r="O1122" s="3"/>
    </row>
    <row r="1123" spans="1:15" ht="12.5" x14ac:dyDescent="0.25">
      <c r="A1123" s="4"/>
      <c r="B1123" s="8"/>
      <c r="F1123" s="3"/>
      <c r="O1123" s="3"/>
    </row>
    <row r="1124" spans="1:15" ht="12.5" x14ac:dyDescent="0.25">
      <c r="A1124" s="4"/>
      <c r="B1124" s="8"/>
      <c r="F1124" s="3"/>
      <c r="O1124" s="3"/>
    </row>
    <row r="1125" spans="1:15" ht="12.5" x14ac:dyDescent="0.25">
      <c r="A1125" s="4"/>
      <c r="B1125" s="8"/>
      <c r="F1125" s="3"/>
      <c r="O1125" s="3"/>
    </row>
    <row r="1126" spans="1:15" ht="12.5" x14ac:dyDescent="0.25">
      <c r="A1126" s="4"/>
      <c r="B1126" s="8"/>
      <c r="F1126" s="3"/>
      <c r="O1126" s="3"/>
    </row>
    <row r="1127" spans="1:15" ht="12.5" x14ac:dyDescent="0.25">
      <c r="A1127" s="4"/>
      <c r="B1127" s="8"/>
      <c r="F1127" s="3"/>
      <c r="O1127" s="3"/>
    </row>
    <row r="1128" spans="1:15" ht="12.5" x14ac:dyDescent="0.25">
      <c r="A1128" s="4"/>
      <c r="B1128" s="8"/>
      <c r="F1128" s="3"/>
      <c r="O1128" s="3"/>
    </row>
    <row r="1129" spans="1:15" ht="12.5" x14ac:dyDescent="0.25">
      <c r="A1129" s="4"/>
      <c r="B1129" s="8"/>
      <c r="F1129" s="3"/>
      <c r="O1129" s="3"/>
    </row>
    <row r="1130" spans="1:15" ht="12.5" x14ac:dyDescent="0.25">
      <c r="A1130" s="4"/>
      <c r="B1130" s="8"/>
      <c r="F1130" s="3"/>
      <c r="O1130" s="3"/>
    </row>
    <row r="1131" spans="1:15" ht="12.5" x14ac:dyDescent="0.25">
      <c r="A1131" s="4"/>
      <c r="B1131" s="8"/>
      <c r="F1131" s="3"/>
      <c r="O1131" s="3"/>
    </row>
    <row r="1132" spans="1:15" ht="12.5" x14ac:dyDescent="0.25">
      <c r="A1132" s="4"/>
      <c r="B1132" s="8"/>
      <c r="F1132" s="3"/>
      <c r="O1132" s="3"/>
    </row>
    <row r="1133" spans="1:15" ht="12.5" x14ac:dyDescent="0.25">
      <c r="A1133" s="4"/>
      <c r="B1133" s="8"/>
      <c r="F1133" s="3"/>
      <c r="O1133" s="3"/>
    </row>
    <row r="1134" spans="1:15" ht="12.5" x14ac:dyDescent="0.25">
      <c r="A1134" s="4"/>
      <c r="B1134" s="8"/>
      <c r="F1134" s="3"/>
      <c r="O1134" s="3"/>
    </row>
    <row r="1135" spans="1:15" ht="12.5" x14ac:dyDescent="0.25">
      <c r="A1135" s="4"/>
      <c r="B1135" s="8"/>
      <c r="F1135" s="3"/>
      <c r="O1135" s="3"/>
    </row>
    <row r="1136" spans="1:15" ht="12.5" x14ac:dyDescent="0.25">
      <c r="A1136" s="4"/>
      <c r="B1136" s="8"/>
      <c r="F1136" s="3"/>
      <c r="O1136" s="3"/>
    </row>
    <row r="1137" spans="1:15" ht="12.5" x14ac:dyDescent="0.25">
      <c r="A1137" s="4"/>
      <c r="B1137" s="8"/>
      <c r="F1137" s="3"/>
      <c r="O1137" s="3"/>
    </row>
    <row r="1138" spans="1:15" ht="12.5" x14ac:dyDescent="0.25">
      <c r="A1138" s="4"/>
      <c r="B1138" s="8"/>
      <c r="F1138" s="3"/>
      <c r="O1138" s="3"/>
    </row>
    <row r="1139" spans="1:15" ht="12.5" x14ac:dyDescent="0.25">
      <c r="A1139" s="4"/>
      <c r="B1139" s="8"/>
      <c r="F1139" s="3"/>
      <c r="O1139" s="3"/>
    </row>
    <row r="1140" spans="1:15" ht="12.5" x14ac:dyDescent="0.25">
      <c r="A1140" s="4"/>
      <c r="B1140" s="8"/>
      <c r="F1140" s="3"/>
      <c r="O1140" s="3"/>
    </row>
    <row r="1141" spans="1:15" ht="12.5" x14ac:dyDescent="0.25">
      <c r="A1141" s="4"/>
      <c r="B1141" s="8"/>
      <c r="F1141" s="3"/>
      <c r="O1141" s="3"/>
    </row>
    <row r="1142" spans="1:15" ht="12.5" x14ac:dyDescent="0.25">
      <c r="A1142" s="4"/>
      <c r="B1142" s="8"/>
      <c r="F1142" s="3"/>
      <c r="O1142" s="3"/>
    </row>
    <row r="1143" spans="1:15" ht="12.5" x14ac:dyDescent="0.25">
      <c r="A1143" s="4"/>
      <c r="B1143" s="8"/>
      <c r="F1143" s="3"/>
      <c r="O1143" s="3"/>
    </row>
    <row r="1144" spans="1:15" ht="12.5" x14ac:dyDescent="0.25">
      <c r="A1144" s="4"/>
      <c r="B1144" s="8"/>
      <c r="F1144" s="3"/>
      <c r="O1144" s="3"/>
    </row>
    <row r="1145" spans="1:15" ht="12.5" x14ac:dyDescent="0.25">
      <c r="A1145" s="4"/>
      <c r="B1145" s="8"/>
      <c r="F1145" s="3"/>
      <c r="O1145" s="3"/>
    </row>
    <row r="1146" spans="1:15" ht="12.5" x14ac:dyDescent="0.25">
      <c r="A1146" s="4"/>
      <c r="B1146" s="8"/>
      <c r="F1146" s="3"/>
      <c r="O1146" s="3"/>
    </row>
    <row r="1147" spans="1:15" ht="12.5" x14ac:dyDescent="0.25">
      <c r="A1147" s="4"/>
      <c r="B1147" s="8"/>
      <c r="F1147" s="3"/>
      <c r="O1147" s="3"/>
    </row>
    <row r="1148" spans="1:15" ht="12.5" x14ac:dyDescent="0.25">
      <c r="A1148" s="4"/>
      <c r="B1148" s="8"/>
      <c r="F1148" s="3"/>
      <c r="O1148" s="3"/>
    </row>
    <row r="1149" spans="1:15" ht="12.5" x14ac:dyDescent="0.25">
      <c r="A1149" s="4"/>
      <c r="B1149" s="8"/>
      <c r="F1149" s="3"/>
      <c r="O1149" s="3"/>
    </row>
    <row r="1150" spans="1:15" ht="12.5" x14ac:dyDescent="0.25">
      <c r="A1150" s="4"/>
      <c r="B1150" s="8"/>
      <c r="F1150" s="3"/>
      <c r="O1150" s="3"/>
    </row>
    <row r="1151" spans="1:15" ht="12.5" x14ac:dyDescent="0.25">
      <c r="A1151" s="4"/>
      <c r="B1151" s="8"/>
      <c r="F1151" s="3"/>
      <c r="O1151" s="3"/>
    </row>
    <row r="1152" spans="1:15" ht="12.5" x14ac:dyDescent="0.25">
      <c r="A1152" s="4"/>
      <c r="B1152" s="8"/>
      <c r="F1152" s="3"/>
      <c r="O1152" s="3"/>
    </row>
    <row r="1153" spans="1:15" ht="12.5" x14ac:dyDescent="0.25">
      <c r="A1153" s="4"/>
      <c r="B1153" s="8"/>
      <c r="F1153" s="3"/>
      <c r="O1153" s="3"/>
    </row>
    <row r="1154" spans="1:15" ht="12.5" x14ac:dyDescent="0.25">
      <c r="A1154" s="4"/>
      <c r="B1154" s="8"/>
      <c r="F1154" s="3"/>
      <c r="O1154" s="3"/>
    </row>
    <row r="1155" spans="1:15" ht="12.5" x14ac:dyDescent="0.25">
      <c r="A1155" s="4"/>
      <c r="B1155" s="8"/>
      <c r="F1155" s="3"/>
      <c r="O1155" s="3"/>
    </row>
    <row r="1156" spans="1:15" ht="12.5" x14ac:dyDescent="0.25">
      <c r="A1156" s="4"/>
      <c r="B1156" s="8"/>
      <c r="F1156" s="3"/>
      <c r="O1156" s="3"/>
    </row>
    <row r="1157" spans="1:15" ht="12.5" x14ac:dyDescent="0.25">
      <c r="A1157" s="4"/>
      <c r="B1157" s="8"/>
      <c r="F1157" s="3"/>
      <c r="O1157" s="3"/>
    </row>
    <row r="1158" spans="1:15" ht="12.5" x14ac:dyDescent="0.25">
      <c r="A1158" s="4"/>
      <c r="B1158" s="8"/>
      <c r="F1158" s="3"/>
      <c r="O1158" s="3"/>
    </row>
    <row r="1159" spans="1:15" ht="12.5" x14ac:dyDescent="0.25">
      <c r="A1159" s="4"/>
      <c r="B1159" s="8"/>
      <c r="F1159" s="3"/>
      <c r="O1159" s="3"/>
    </row>
    <row r="1160" spans="1:15" ht="12.5" x14ac:dyDescent="0.25">
      <c r="A1160" s="4"/>
      <c r="B1160" s="8"/>
      <c r="F1160" s="3"/>
      <c r="O1160" s="3"/>
    </row>
    <row r="1161" spans="1:15" ht="12.5" x14ac:dyDescent="0.25">
      <c r="A1161" s="4"/>
      <c r="B1161" s="8"/>
      <c r="F1161" s="3"/>
      <c r="O1161" s="3"/>
    </row>
    <row r="1162" spans="1:15" ht="12.5" x14ac:dyDescent="0.25">
      <c r="A1162" s="4"/>
      <c r="B1162" s="8"/>
      <c r="F1162" s="3"/>
      <c r="O1162" s="3"/>
    </row>
    <row r="1163" spans="1:15" ht="12.5" x14ac:dyDescent="0.25">
      <c r="A1163" s="4"/>
      <c r="B1163" s="8"/>
      <c r="F1163" s="3"/>
      <c r="O1163" s="3"/>
    </row>
    <row r="1164" spans="1:15" ht="12.5" x14ac:dyDescent="0.25">
      <c r="A1164" s="4"/>
      <c r="B1164" s="8"/>
      <c r="F1164" s="3"/>
      <c r="O1164" s="3"/>
    </row>
    <row r="1165" spans="1:15" ht="12.5" x14ac:dyDescent="0.25">
      <c r="A1165" s="4"/>
      <c r="B1165" s="8"/>
      <c r="F1165" s="3"/>
      <c r="O1165" s="3"/>
    </row>
    <row r="1166" spans="1:15" ht="12.5" x14ac:dyDescent="0.25">
      <c r="A1166" s="4"/>
      <c r="B1166" s="8"/>
      <c r="F1166" s="3"/>
      <c r="O1166" s="3"/>
    </row>
    <row r="1167" spans="1:15" ht="12.5" x14ac:dyDescent="0.25">
      <c r="A1167" s="4"/>
      <c r="B1167" s="8"/>
      <c r="F1167" s="3"/>
      <c r="O1167" s="3"/>
    </row>
    <row r="1168" spans="1:15" ht="12.5" x14ac:dyDescent="0.25">
      <c r="A1168" s="4"/>
      <c r="B1168" s="8"/>
      <c r="F1168" s="3"/>
      <c r="O1168" s="3"/>
    </row>
    <row r="1169" spans="1:15" ht="12.5" x14ac:dyDescent="0.25">
      <c r="A1169" s="4"/>
      <c r="B1169" s="8"/>
      <c r="F1169" s="3"/>
      <c r="O1169" s="3"/>
    </row>
    <row r="1170" spans="1:15" ht="12.5" x14ac:dyDescent="0.25">
      <c r="A1170" s="4"/>
      <c r="B1170" s="8"/>
      <c r="F1170" s="3"/>
      <c r="O1170" s="3"/>
    </row>
    <row r="1171" spans="1:15" ht="12.5" x14ac:dyDescent="0.25">
      <c r="A1171" s="4"/>
      <c r="B1171" s="8"/>
      <c r="F1171" s="3"/>
      <c r="O1171" s="3"/>
    </row>
    <row r="1172" spans="1:15" ht="12.5" x14ac:dyDescent="0.25">
      <c r="A1172" s="4"/>
      <c r="B1172" s="8"/>
      <c r="F1172" s="3"/>
      <c r="O1172" s="3"/>
    </row>
    <row r="1173" spans="1:15" ht="12.5" x14ac:dyDescent="0.25">
      <c r="A1173" s="4"/>
      <c r="B1173" s="8"/>
      <c r="F1173" s="3"/>
      <c r="O1173" s="3"/>
    </row>
    <row r="1174" spans="1:15" ht="12.5" x14ac:dyDescent="0.25">
      <c r="A1174" s="4"/>
      <c r="B1174" s="8"/>
      <c r="F1174" s="3"/>
      <c r="O1174" s="3"/>
    </row>
    <row r="1175" spans="1:15" ht="12.5" x14ac:dyDescent="0.25">
      <c r="A1175" s="4"/>
      <c r="B1175" s="8"/>
      <c r="F1175" s="3"/>
      <c r="O1175" s="3"/>
    </row>
    <row r="1176" spans="1:15" ht="12.5" x14ac:dyDescent="0.25">
      <c r="A1176" s="4"/>
      <c r="B1176" s="8"/>
      <c r="F1176" s="3"/>
      <c r="O1176" s="3"/>
    </row>
    <row r="1177" spans="1:15" ht="12.5" x14ac:dyDescent="0.25">
      <c r="A1177" s="4"/>
      <c r="B1177" s="8"/>
      <c r="F1177" s="3"/>
      <c r="O1177" s="3"/>
    </row>
    <row r="1178" spans="1:15" ht="12.5" x14ac:dyDescent="0.25">
      <c r="A1178" s="4"/>
      <c r="B1178" s="8"/>
      <c r="F1178" s="3"/>
      <c r="O1178" s="3"/>
    </row>
    <row r="1179" spans="1:15" ht="12.5" x14ac:dyDescent="0.25">
      <c r="A1179" s="4"/>
      <c r="B1179" s="8"/>
      <c r="F1179" s="3"/>
      <c r="O1179" s="3"/>
    </row>
    <row r="1180" spans="1:15" ht="12.5" x14ac:dyDescent="0.25">
      <c r="A1180" s="4"/>
      <c r="B1180" s="8"/>
      <c r="F1180" s="3"/>
      <c r="O1180" s="3"/>
    </row>
    <row r="1181" spans="1:15" ht="12.5" x14ac:dyDescent="0.25">
      <c r="A1181" s="4"/>
      <c r="B1181" s="8"/>
      <c r="F1181" s="3"/>
      <c r="O1181" s="3"/>
    </row>
    <row r="1182" spans="1:15" ht="12.5" x14ac:dyDescent="0.25">
      <c r="A1182" s="4"/>
      <c r="B1182" s="8"/>
      <c r="F1182" s="3"/>
      <c r="O1182" s="3"/>
    </row>
    <row r="1183" spans="1:15" ht="12.5" x14ac:dyDescent="0.25">
      <c r="A1183" s="4"/>
      <c r="B1183" s="8"/>
      <c r="F1183" s="3"/>
      <c r="O1183" s="3"/>
    </row>
    <row r="1184" spans="1:15" ht="12.5" x14ac:dyDescent="0.25">
      <c r="A1184" s="4"/>
      <c r="B1184" s="8"/>
      <c r="F1184" s="3"/>
      <c r="O1184" s="3"/>
    </row>
    <row r="1185" spans="1:15" ht="12.5" x14ac:dyDescent="0.25">
      <c r="A1185" s="4"/>
      <c r="B1185" s="8"/>
      <c r="F1185" s="3"/>
      <c r="O1185" s="3"/>
    </row>
    <row r="1186" spans="1:15" ht="12.5" x14ac:dyDescent="0.25">
      <c r="A1186" s="4"/>
      <c r="B1186" s="8"/>
      <c r="F1186" s="3"/>
      <c r="O1186" s="3"/>
    </row>
    <row r="1187" spans="1:15" ht="12.5" x14ac:dyDescent="0.25">
      <c r="A1187" s="4"/>
      <c r="B1187" s="8"/>
      <c r="F1187" s="3"/>
      <c r="O1187" s="3"/>
    </row>
    <row r="1188" spans="1:15" ht="12.5" x14ac:dyDescent="0.25">
      <c r="A1188" s="4"/>
      <c r="B1188" s="8"/>
      <c r="F1188" s="3"/>
      <c r="O1188" s="3"/>
    </row>
    <row r="1189" spans="1:15" ht="12.5" x14ac:dyDescent="0.25">
      <c r="A1189" s="4"/>
      <c r="B1189" s="8"/>
      <c r="F1189" s="3"/>
      <c r="O1189" s="3"/>
    </row>
    <row r="1190" spans="1:15" ht="12.5" x14ac:dyDescent="0.25">
      <c r="A1190" s="4"/>
      <c r="B1190" s="8"/>
      <c r="F1190" s="3"/>
      <c r="O1190" s="3"/>
    </row>
    <row r="1191" spans="1:15" ht="12.5" x14ac:dyDescent="0.25">
      <c r="A1191" s="4"/>
      <c r="B1191" s="8"/>
      <c r="F1191" s="3"/>
      <c r="O1191" s="3"/>
    </row>
    <row r="1192" spans="1:15" ht="12.5" x14ac:dyDescent="0.25">
      <c r="A1192" s="4"/>
      <c r="B1192" s="8"/>
      <c r="F1192" s="3"/>
      <c r="O1192" s="3"/>
    </row>
    <row r="1193" spans="1:15" ht="12.5" x14ac:dyDescent="0.25">
      <c r="A1193" s="4"/>
      <c r="B1193" s="8"/>
      <c r="F1193" s="3"/>
      <c r="O1193" s="3"/>
    </row>
    <row r="1194" spans="1:15" ht="12.5" x14ac:dyDescent="0.25">
      <c r="A1194" s="4"/>
      <c r="B1194" s="8"/>
      <c r="F1194" s="3"/>
      <c r="O1194" s="3"/>
    </row>
    <row r="1195" spans="1:15" ht="12.5" x14ac:dyDescent="0.25">
      <c r="A1195" s="4"/>
      <c r="B1195" s="8"/>
      <c r="F1195" s="3"/>
      <c r="O1195" s="3"/>
    </row>
    <row r="1196" spans="1:15" ht="12.5" x14ac:dyDescent="0.25">
      <c r="A1196" s="4"/>
      <c r="B1196" s="8"/>
      <c r="F1196" s="3"/>
      <c r="O1196" s="3"/>
    </row>
    <row r="1197" spans="1:15" ht="12.5" x14ac:dyDescent="0.25">
      <c r="A1197" s="4"/>
      <c r="B1197" s="8"/>
      <c r="F1197" s="3"/>
      <c r="O1197" s="3"/>
    </row>
    <row r="1198" spans="1:15" ht="12.5" x14ac:dyDescent="0.25">
      <c r="A1198" s="4"/>
      <c r="B1198" s="8"/>
      <c r="F1198" s="3"/>
      <c r="O1198" s="3"/>
    </row>
    <row r="1199" spans="1:15" ht="12.5" x14ac:dyDescent="0.25">
      <c r="A1199" s="4"/>
      <c r="B1199" s="8"/>
      <c r="F1199" s="3"/>
      <c r="O1199" s="3"/>
    </row>
    <row r="1200" spans="1:15" ht="12.5" x14ac:dyDescent="0.25">
      <c r="A1200" s="4"/>
      <c r="B1200" s="8"/>
      <c r="F1200" s="3"/>
      <c r="O1200" s="3"/>
    </row>
    <row r="1201" spans="1:15" ht="12.5" x14ac:dyDescent="0.25">
      <c r="A1201" s="4"/>
      <c r="B1201" s="8"/>
      <c r="F1201" s="3"/>
      <c r="O1201" s="3"/>
    </row>
    <row r="1202" spans="1:15" ht="12.5" x14ac:dyDescent="0.25">
      <c r="A1202" s="4"/>
      <c r="B1202" s="8"/>
      <c r="F1202" s="3"/>
      <c r="O1202" s="3"/>
    </row>
    <row r="1203" spans="1:15" ht="12.5" x14ac:dyDescent="0.25">
      <c r="A1203" s="4"/>
      <c r="B1203" s="8"/>
      <c r="F1203" s="3"/>
      <c r="O1203" s="3"/>
    </row>
  </sheetData>
  <pageMargins left="0.7" right="0.7" top="0.75" bottom="0.75" header="0.3" footer="0.3"/>
  <pageSetup paperSize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203"/>
  <sheetViews>
    <sheetView zoomScale="70" zoomScaleNormal="70" workbookViewId="0">
      <pane ySplit="3" topLeftCell="A4" activePane="bottomLeft" state="frozen"/>
      <selection pane="bottomLeft" activeCell="B5" sqref="B5"/>
    </sheetView>
  </sheetViews>
  <sheetFormatPr defaultColWidth="14.453125" defaultRowHeight="15.75" customHeight="1" x14ac:dyDescent="0.25"/>
  <cols>
    <col min="4" max="4" width="18.26953125" customWidth="1"/>
    <col min="5" max="5" width="48.81640625" customWidth="1"/>
    <col min="8" max="8" width="33" customWidth="1"/>
    <col min="9" max="9" width="3.7265625" customWidth="1"/>
    <col min="10" max="10" width="14.7265625" customWidth="1"/>
    <col min="13" max="13" width="61" customWidth="1"/>
  </cols>
  <sheetData>
    <row r="1" spans="1:20" ht="15.75" customHeight="1" x14ac:dyDescent="0.3">
      <c r="A1" s="49" t="s">
        <v>2</v>
      </c>
      <c r="I1" s="39"/>
      <c r="J1" s="49" t="s">
        <v>62</v>
      </c>
    </row>
    <row r="2" spans="1:20" ht="15.75" customHeight="1" x14ac:dyDescent="0.25">
      <c r="A2" s="40" t="s">
        <v>307</v>
      </c>
      <c r="B2" s="41" t="s">
        <v>308</v>
      </c>
      <c r="I2" s="39"/>
      <c r="J2" s="40" t="s">
        <v>307</v>
      </c>
      <c r="K2" s="41" t="s">
        <v>308</v>
      </c>
    </row>
    <row r="3" spans="1:20" ht="15.75" customHeight="1" x14ac:dyDescent="0.25">
      <c r="I3" s="39"/>
    </row>
    <row r="4" spans="1:20" ht="15.75" customHeight="1" x14ac:dyDescent="0.3">
      <c r="A4" s="1" t="s">
        <v>82</v>
      </c>
      <c r="B4" s="6" t="s">
        <v>309</v>
      </c>
      <c r="C4" s="1"/>
      <c r="D4" s="1"/>
      <c r="E4" s="1" t="s">
        <v>84</v>
      </c>
      <c r="F4" s="1" t="s">
        <v>85</v>
      </c>
      <c r="G4" s="1" t="s">
        <v>86</v>
      </c>
      <c r="H4" s="1" t="s">
        <v>87</v>
      </c>
      <c r="I4" s="56"/>
      <c r="J4" s="1" t="s">
        <v>84</v>
      </c>
      <c r="K4" s="1" t="s">
        <v>85</v>
      </c>
      <c r="L4" s="1" t="s">
        <v>86</v>
      </c>
      <c r="M4" s="1" t="s">
        <v>87</v>
      </c>
      <c r="N4" s="1"/>
      <c r="O4" s="1"/>
      <c r="P4" s="1"/>
      <c r="Q4" s="1"/>
      <c r="R4" s="1"/>
      <c r="S4" s="1"/>
      <c r="T4" s="1"/>
    </row>
    <row r="5" spans="1:20" ht="15.75" customHeight="1" x14ac:dyDescent="0.25">
      <c r="A5" s="2">
        <v>1</v>
      </c>
      <c r="B5" s="10">
        <v>0.71709999999999996</v>
      </c>
      <c r="D5" s="2"/>
      <c r="E5" s="2" t="s">
        <v>88</v>
      </c>
      <c r="F5" s="2"/>
      <c r="G5" s="3"/>
      <c r="I5" s="39"/>
      <c r="J5" s="2" t="s">
        <v>88</v>
      </c>
      <c r="K5" s="2"/>
      <c r="L5" s="3"/>
    </row>
    <row r="6" spans="1:20" ht="15.75" customHeight="1" x14ac:dyDescent="0.25">
      <c r="A6" s="2">
        <v>2</v>
      </c>
      <c r="B6" s="11">
        <v>1.3321000000000001</v>
      </c>
      <c r="D6" s="2"/>
      <c r="E6" s="2" t="s">
        <v>310</v>
      </c>
      <c r="F6" s="2"/>
      <c r="G6" s="3"/>
      <c r="I6" s="39"/>
      <c r="J6" s="2" t="s">
        <v>310</v>
      </c>
      <c r="K6" s="2"/>
      <c r="L6" s="3"/>
    </row>
    <row r="7" spans="1:20" ht="15.75" customHeight="1" x14ac:dyDescent="0.25">
      <c r="A7" s="2">
        <v>3</v>
      </c>
      <c r="B7" s="11">
        <v>1.8866000000000001</v>
      </c>
      <c r="D7" s="2"/>
      <c r="E7" s="2" t="s">
        <v>90</v>
      </c>
      <c r="F7" s="2"/>
      <c r="G7" s="3"/>
      <c r="I7" s="39"/>
      <c r="J7" s="2" t="s">
        <v>90</v>
      </c>
      <c r="K7" s="2"/>
      <c r="L7" s="3"/>
    </row>
    <row r="8" spans="1:20" ht="15.75" customHeight="1" x14ac:dyDescent="0.25">
      <c r="A8" s="2">
        <v>4</v>
      </c>
      <c r="B8" s="11">
        <v>2.4331999999999998</v>
      </c>
      <c r="E8" s="2" t="s">
        <v>91</v>
      </c>
      <c r="I8" s="39"/>
      <c r="J8" s="2" t="s">
        <v>91</v>
      </c>
    </row>
    <row r="9" spans="1:20" ht="15.75" customHeight="1" x14ac:dyDescent="0.25">
      <c r="A9" s="2">
        <v>5</v>
      </c>
      <c r="B9" s="11">
        <v>2.9847000000000001</v>
      </c>
      <c r="E9" s="2" t="s">
        <v>92</v>
      </c>
      <c r="I9" s="39"/>
      <c r="J9" s="2" t="s">
        <v>92</v>
      </c>
    </row>
    <row r="10" spans="1:20" ht="15.75" customHeight="1" x14ac:dyDescent="0.25">
      <c r="A10" s="2">
        <v>6</v>
      </c>
      <c r="B10" s="11">
        <v>3.5253000000000001</v>
      </c>
      <c r="E10" s="2" t="s">
        <v>93</v>
      </c>
      <c r="I10" s="39"/>
      <c r="J10" s="2" t="s">
        <v>93</v>
      </c>
    </row>
    <row r="11" spans="1:20" ht="15.75" customHeight="1" x14ac:dyDescent="0.25">
      <c r="A11" s="2">
        <v>7</v>
      </c>
      <c r="B11" s="11">
        <v>4.0658000000000003</v>
      </c>
      <c r="E11" s="2" t="s">
        <v>94</v>
      </c>
      <c r="F11" s="2"/>
      <c r="G11" s="3"/>
      <c r="H11" s="2"/>
      <c r="I11" s="39"/>
      <c r="J11" s="2" t="s">
        <v>94</v>
      </c>
      <c r="K11" s="2"/>
      <c r="L11" s="3"/>
      <c r="M11" s="2"/>
    </row>
    <row r="12" spans="1:20" ht="15.75" customHeight="1" x14ac:dyDescent="0.25">
      <c r="A12" s="2">
        <v>8</v>
      </c>
      <c r="B12" s="11">
        <v>4.6272000000000002</v>
      </c>
      <c r="E12" s="2" t="s">
        <v>95</v>
      </c>
      <c r="I12" s="39"/>
      <c r="J12" s="2" t="s">
        <v>95</v>
      </c>
    </row>
    <row r="13" spans="1:20" ht="15.75" customHeight="1" x14ac:dyDescent="0.25">
      <c r="A13" s="2">
        <v>9</v>
      </c>
      <c r="B13" s="11">
        <v>5.1702000000000004</v>
      </c>
      <c r="E13" s="2" t="s">
        <v>96</v>
      </c>
      <c r="I13" s="39"/>
      <c r="J13" s="2" t="s">
        <v>96</v>
      </c>
    </row>
    <row r="14" spans="1:20" ht="15.75" customHeight="1" x14ac:dyDescent="0.25">
      <c r="A14" s="2">
        <v>10</v>
      </c>
      <c r="B14" s="11">
        <v>5.4535</v>
      </c>
      <c r="E14" s="2" t="s">
        <v>104</v>
      </c>
      <c r="F14" s="2"/>
      <c r="G14" s="3"/>
      <c r="H14" s="2"/>
      <c r="I14" s="39"/>
      <c r="J14" s="2" t="s">
        <v>104</v>
      </c>
      <c r="K14" s="2"/>
      <c r="L14" s="3"/>
      <c r="M14" s="2"/>
    </row>
    <row r="15" spans="1:20" ht="15.75" customHeight="1" x14ac:dyDescent="0.25">
      <c r="A15" s="2">
        <v>11</v>
      </c>
      <c r="B15" s="11">
        <v>5.7249999999999996</v>
      </c>
      <c r="E15" s="2" t="s">
        <v>105</v>
      </c>
      <c r="F15" s="2"/>
      <c r="G15" s="3"/>
      <c r="H15" s="2"/>
      <c r="I15" s="39"/>
      <c r="J15" s="2" t="s">
        <v>105</v>
      </c>
      <c r="K15" s="2"/>
      <c r="L15" s="3"/>
      <c r="M15" s="2"/>
    </row>
    <row r="16" spans="1:20" ht="15.75" customHeight="1" x14ac:dyDescent="0.25">
      <c r="A16" s="2">
        <v>12</v>
      </c>
      <c r="B16" s="11">
        <v>5.9965000000000002</v>
      </c>
      <c r="E16" s="2" t="s">
        <v>106</v>
      </c>
      <c r="F16" s="2"/>
      <c r="G16" s="9"/>
      <c r="H16" s="2"/>
      <c r="I16" s="39"/>
      <c r="J16" s="2" t="s">
        <v>106</v>
      </c>
      <c r="K16" s="2"/>
      <c r="L16" s="9"/>
      <c r="M16" s="2"/>
    </row>
    <row r="17" spans="1:13" ht="15.75" customHeight="1" x14ac:dyDescent="0.25">
      <c r="A17" s="2">
        <v>13</v>
      </c>
      <c r="B17" s="11">
        <v>6.2736000000000001</v>
      </c>
      <c r="E17" s="2" t="s">
        <v>59</v>
      </c>
      <c r="F17" s="2"/>
      <c r="G17" s="3"/>
      <c r="H17" s="2"/>
      <c r="I17" s="39"/>
      <c r="J17" s="2" t="s">
        <v>59</v>
      </c>
      <c r="K17" s="2"/>
      <c r="L17" s="3"/>
      <c r="M17" s="2"/>
    </row>
    <row r="18" spans="1:13" ht="15.75" customHeight="1" x14ac:dyDescent="0.25">
      <c r="A18" s="2">
        <v>14</v>
      </c>
      <c r="B18" s="11">
        <v>6.5513000000000003</v>
      </c>
      <c r="E18" s="2" t="s">
        <v>97</v>
      </c>
      <c r="I18" s="39"/>
      <c r="J18" s="2" t="s">
        <v>97</v>
      </c>
    </row>
    <row r="19" spans="1:13" ht="15.75" customHeight="1" x14ac:dyDescent="0.25">
      <c r="A19" s="2">
        <v>15</v>
      </c>
      <c r="B19" s="11">
        <v>6.8357000000000001</v>
      </c>
      <c r="E19" s="2" t="s">
        <v>98</v>
      </c>
      <c r="I19" s="39"/>
      <c r="J19" s="2" t="s">
        <v>98</v>
      </c>
    </row>
    <row r="20" spans="1:13" ht="15.75" customHeight="1" x14ac:dyDescent="0.25">
      <c r="A20" s="2">
        <v>16</v>
      </c>
      <c r="B20" s="11">
        <v>7.1082000000000001</v>
      </c>
      <c r="E20" s="2" t="s">
        <v>99</v>
      </c>
      <c r="F20" s="2"/>
      <c r="G20" s="3"/>
      <c r="H20" s="2"/>
      <c r="I20" s="39"/>
      <c r="J20" s="2" t="s">
        <v>99</v>
      </c>
      <c r="K20" s="2"/>
      <c r="L20" s="3"/>
      <c r="M20" s="2"/>
    </row>
    <row r="21" spans="1:13" ht="15.75" customHeight="1" x14ac:dyDescent="0.25">
      <c r="A21" s="2">
        <v>17</v>
      </c>
      <c r="B21" s="11">
        <v>7.3874000000000004</v>
      </c>
      <c r="E21" s="2" t="s">
        <v>102</v>
      </c>
      <c r="I21" s="39"/>
      <c r="J21" s="2" t="s">
        <v>102</v>
      </c>
    </row>
    <row r="22" spans="1:13" ht="15.75" customHeight="1" x14ac:dyDescent="0.25">
      <c r="A22" s="2">
        <v>18</v>
      </c>
      <c r="B22" s="11">
        <v>7.6600999999999999</v>
      </c>
      <c r="E22" s="2" t="s">
        <v>103</v>
      </c>
      <c r="I22" s="39"/>
      <c r="J22" s="2" t="s">
        <v>103</v>
      </c>
    </row>
    <row r="23" spans="1:13" ht="15.75" customHeight="1" x14ac:dyDescent="0.25">
      <c r="A23" s="2">
        <v>19</v>
      </c>
      <c r="B23" s="11">
        <v>7.9328000000000003</v>
      </c>
      <c r="E23" s="2" t="s">
        <v>108</v>
      </c>
      <c r="F23" s="2"/>
      <c r="G23" s="3"/>
      <c r="I23" s="39"/>
      <c r="J23" s="2" t="s">
        <v>108</v>
      </c>
      <c r="K23" s="2"/>
      <c r="L23" s="3"/>
    </row>
    <row r="24" spans="1:13" ht="15.75" customHeight="1" x14ac:dyDescent="0.25">
      <c r="A24" s="2">
        <v>20</v>
      </c>
      <c r="B24" s="11">
        <v>8.2055000000000007</v>
      </c>
      <c r="E24" s="2" t="s">
        <v>109</v>
      </c>
      <c r="F24" s="2"/>
      <c r="G24" s="3"/>
      <c r="H24" s="2"/>
      <c r="I24" s="39"/>
      <c r="J24" s="2" t="s">
        <v>109</v>
      </c>
      <c r="K24" s="2"/>
      <c r="L24" s="3"/>
      <c r="M24" s="2"/>
    </row>
    <row r="25" spans="1:13" ht="15.75" customHeight="1" x14ac:dyDescent="0.25">
      <c r="A25" s="2">
        <v>21</v>
      </c>
      <c r="B25" s="11">
        <v>8.4783000000000008</v>
      </c>
      <c r="E25" s="2" t="s">
        <v>111</v>
      </c>
      <c r="F25" s="2"/>
      <c r="G25" s="3"/>
      <c r="H25" s="2"/>
      <c r="I25" s="39"/>
      <c r="J25" s="2" t="s">
        <v>111</v>
      </c>
      <c r="K25" s="2"/>
      <c r="L25" s="3"/>
      <c r="M25" s="2"/>
    </row>
    <row r="26" spans="1:13" ht="15.75" customHeight="1" x14ac:dyDescent="0.25">
      <c r="A26" s="2">
        <v>22</v>
      </c>
      <c r="B26" s="11">
        <v>8.7509999999999994</v>
      </c>
      <c r="E26" s="2" t="s">
        <v>115</v>
      </c>
      <c r="I26" s="39"/>
      <c r="J26" s="2" t="s">
        <v>115</v>
      </c>
    </row>
    <row r="27" spans="1:13" ht="15.75" customHeight="1" x14ac:dyDescent="0.25">
      <c r="A27" s="2">
        <v>23</v>
      </c>
      <c r="B27" s="11">
        <v>9.0356000000000005</v>
      </c>
      <c r="E27" s="2" t="s">
        <v>114</v>
      </c>
      <c r="F27" s="2"/>
      <c r="G27" s="3"/>
      <c r="I27" s="39"/>
      <c r="J27" s="2" t="s">
        <v>114</v>
      </c>
      <c r="K27" s="2"/>
      <c r="L27" s="3"/>
    </row>
    <row r="28" spans="1:13" ht="15.75" customHeight="1" x14ac:dyDescent="0.25">
      <c r="A28" s="2">
        <v>24</v>
      </c>
      <c r="B28" s="11">
        <v>9.3082999999999991</v>
      </c>
      <c r="E28" s="2" t="s">
        <v>118</v>
      </c>
      <c r="I28" s="39"/>
      <c r="J28" s="2" t="s">
        <v>118</v>
      </c>
    </row>
    <row r="29" spans="1:13" ht="15.75" customHeight="1" x14ac:dyDescent="0.25">
      <c r="A29" s="2">
        <v>25</v>
      </c>
      <c r="B29" s="11">
        <v>9.5809999999999995</v>
      </c>
      <c r="E29" s="2" t="s">
        <v>121</v>
      </c>
      <c r="F29" s="2" t="s">
        <v>122</v>
      </c>
      <c r="G29" s="2">
        <v>40</v>
      </c>
      <c r="H29" s="2" t="s">
        <v>123</v>
      </c>
      <c r="I29" s="39"/>
      <c r="J29" s="2" t="s">
        <v>121</v>
      </c>
      <c r="K29" s="2" t="s">
        <v>122</v>
      </c>
      <c r="L29" s="2">
        <v>40</v>
      </c>
      <c r="M29" s="2" t="s">
        <v>123</v>
      </c>
    </row>
    <row r="30" spans="1:13" ht="15.75" customHeight="1" x14ac:dyDescent="0.25">
      <c r="A30" s="2">
        <v>26</v>
      </c>
      <c r="B30" s="11">
        <v>9.8537999999999997</v>
      </c>
      <c r="E30" s="2" t="s">
        <v>124</v>
      </c>
      <c r="F30" s="2" t="s">
        <v>122</v>
      </c>
      <c r="G30" s="2">
        <v>-1</v>
      </c>
      <c r="H30" s="2" t="s">
        <v>123</v>
      </c>
      <c r="I30" s="39"/>
      <c r="J30" s="2" t="s">
        <v>124</v>
      </c>
      <c r="K30" s="2" t="s">
        <v>122</v>
      </c>
      <c r="L30" s="2">
        <v>-1</v>
      </c>
      <c r="M30" s="2" t="s">
        <v>123</v>
      </c>
    </row>
    <row r="31" spans="1:13" ht="15.75" customHeight="1" x14ac:dyDescent="0.25">
      <c r="A31" s="2">
        <v>27</v>
      </c>
      <c r="B31" s="11">
        <v>10.1265</v>
      </c>
      <c r="E31" s="2" t="s">
        <v>125</v>
      </c>
      <c r="F31" s="2" t="s">
        <v>122</v>
      </c>
      <c r="G31" s="2">
        <v>15</v>
      </c>
      <c r="H31" s="2" t="s">
        <v>123</v>
      </c>
      <c r="I31" s="39"/>
      <c r="J31" s="2" t="s">
        <v>125</v>
      </c>
      <c r="K31" s="2" t="s">
        <v>122</v>
      </c>
      <c r="L31" s="2">
        <v>15</v>
      </c>
      <c r="M31" s="2" t="s">
        <v>123</v>
      </c>
    </row>
    <row r="32" spans="1:13" ht="15.75" customHeight="1" x14ac:dyDescent="0.25">
      <c r="A32" s="2">
        <v>28</v>
      </c>
      <c r="B32" s="11">
        <v>9.9471000000000007</v>
      </c>
      <c r="E32" s="2" t="s">
        <v>126</v>
      </c>
      <c r="F32" s="2" t="s">
        <v>122</v>
      </c>
      <c r="G32" s="4">
        <v>20000</v>
      </c>
      <c r="I32" s="39"/>
      <c r="J32" s="2" t="s">
        <v>126</v>
      </c>
      <c r="K32" s="2" t="s">
        <v>122</v>
      </c>
      <c r="L32" s="4">
        <v>20000</v>
      </c>
    </row>
    <row r="33" spans="1:13" ht="15.75" customHeight="1" x14ac:dyDescent="0.25">
      <c r="A33" s="2">
        <v>29</v>
      </c>
      <c r="B33" s="11">
        <v>10.671900000000001</v>
      </c>
      <c r="E33" s="2" t="s">
        <v>127</v>
      </c>
      <c r="F33" s="2" t="s">
        <v>122</v>
      </c>
      <c r="G33" s="4">
        <v>10000</v>
      </c>
      <c r="I33" s="39"/>
      <c r="J33" s="2" t="s">
        <v>127</v>
      </c>
      <c r="K33" s="2" t="s">
        <v>122</v>
      </c>
      <c r="L33" s="4">
        <v>10000</v>
      </c>
    </row>
    <row r="34" spans="1:13" ht="15.75" customHeight="1" x14ac:dyDescent="0.25">
      <c r="A34" s="2">
        <v>30</v>
      </c>
      <c r="B34" s="11">
        <v>10.944699999999999</v>
      </c>
      <c r="E34" s="2" t="s">
        <v>128</v>
      </c>
      <c r="F34" s="2" t="s">
        <v>122</v>
      </c>
      <c r="G34" s="4">
        <v>100000</v>
      </c>
      <c r="I34" s="39"/>
      <c r="J34" s="2" t="s">
        <v>128</v>
      </c>
      <c r="K34" s="2" t="s">
        <v>122</v>
      </c>
      <c r="L34" s="4">
        <v>100000</v>
      </c>
    </row>
    <row r="35" spans="1:13" ht="15.75" customHeight="1" x14ac:dyDescent="0.25">
      <c r="A35" s="2">
        <v>31</v>
      </c>
      <c r="B35" s="11">
        <v>13.6838</v>
      </c>
      <c r="E35" s="2" t="s">
        <v>129</v>
      </c>
      <c r="F35" s="2" t="s">
        <v>122</v>
      </c>
      <c r="G35" s="4">
        <v>75000</v>
      </c>
      <c r="I35" s="39"/>
      <c r="J35" s="2" t="s">
        <v>129</v>
      </c>
      <c r="K35" s="2" t="s">
        <v>122</v>
      </c>
      <c r="L35" s="4">
        <v>75000</v>
      </c>
    </row>
    <row r="36" spans="1:13" ht="12.5" x14ac:dyDescent="0.25">
      <c r="A36" s="2">
        <v>32</v>
      </c>
      <c r="B36" s="11">
        <v>14.3354</v>
      </c>
      <c r="E36" s="2" t="s">
        <v>130</v>
      </c>
      <c r="F36" s="2" t="s">
        <v>122</v>
      </c>
      <c r="G36" s="4">
        <v>3000</v>
      </c>
      <c r="I36" s="39"/>
      <c r="J36" s="2" t="s">
        <v>130</v>
      </c>
      <c r="K36" s="2" t="s">
        <v>122</v>
      </c>
      <c r="L36" s="4">
        <v>3000</v>
      </c>
    </row>
    <row r="37" spans="1:13" ht="12.5" x14ac:dyDescent="0.25">
      <c r="A37" s="2">
        <v>33</v>
      </c>
      <c r="B37" s="11">
        <v>14.3354</v>
      </c>
      <c r="E37" s="2" t="s">
        <v>131</v>
      </c>
      <c r="F37" s="2" t="s">
        <v>122</v>
      </c>
      <c r="G37" s="4">
        <v>150000</v>
      </c>
      <c r="H37" s="2" t="s">
        <v>132</v>
      </c>
      <c r="I37" s="39"/>
      <c r="J37" s="2" t="s">
        <v>131</v>
      </c>
      <c r="K37" s="2" t="s">
        <v>122</v>
      </c>
      <c r="L37" s="4">
        <v>150000</v>
      </c>
      <c r="M37" s="2" t="s">
        <v>132</v>
      </c>
    </row>
    <row r="38" spans="1:13" ht="12.5" x14ac:dyDescent="0.25">
      <c r="A38" s="2">
        <v>34</v>
      </c>
      <c r="B38" s="11">
        <v>14.3354</v>
      </c>
      <c r="E38" s="2" t="s">
        <v>133</v>
      </c>
      <c r="F38" s="2" t="s">
        <v>122</v>
      </c>
      <c r="G38" s="4">
        <v>250000</v>
      </c>
      <c r="I38" s="39"/>
      <c r="J38" s="2" t="s">
        <v>133</v>
      </c>
      <c r="K38" s="2" t="s">
        <v>122</v>
      </c>
      <c r="L38" s="4">
        <v>250000</v>
      </c>
    </row>
    <row r="39" spans="1:13" ht="12.5" x14ac:dyDescent="0.25">
      <c r="A39" s="2">
        <v>35</v>
      </c>
      <c r="B39" s="11">
        <v>14.3354</v>
      </c>
      <c r="E39" s="2" t="s">
        <v>134</v>
      </c>
      <c r="F39" s="2" t="s">
        <v>122</v>
      </c>
      <c r="G39" s="4">
        <v>30000</v>
      </c>
      <c r="I39" s="39"/>
      <c r="J39" s="2" t="s">
        <v>134</v>
      </c>
      <c r="K39" s="2" t="s">
        <v>122</v>
      </c>
      <c r="L39" s="4">
        <v>30000</v>
      </c>
    </row>
    <row r="40" spans="1:13" ht="12.5" x14ac:dyDescent="0.25">
      <c r="A40" s="2">
        <v>36</v>
      </c>
      <c r="B40" s="11">
        <v>16.724599999999999</v>
      </c>
      <c r="E40" s="2" t="s">
        <v>136</v>
      </c>
      <c r="F40" s="2" t="s">
        <v>122</v>
      </c>
      <c r="G40" s="4">
        <v>250000</v>
      </c>
      <c r="H40" s="2" t="s">
        <v>137</v>
      </c>
      <c r="I40" s="39"/>
      <c r="J40" s="2" t="s">
        <v>136</v>
      </c>
      <c r="K40" s="2" t="s">
        <v>122</v>
      </c>
      <c r="L40" s="4">
        <v>250000</v>
      </c>
      <c r="M40" s="2" t="s">
        <v>137</v>
      </c>
    </row>
    <row r="41" spans="1:13" ht="12.5" x14ac:dyDescent="0.25">
      <c r="A41" s="2">
        <v>37</v>
      </c>
      <c r="B41" s="11">
        <v>16.724599999999999</v>
      </c>
      <c r="E41" s="2" t="s">
        <v>138</v>
      </c>
      <c r="F41" s="2" t="s">
        <v>122</v>
      </c>
      <c r="G41" s="4">
        <v>100000</v>
      </c>
      <c r="H41" s="2" t="s">
        <v>139</v>
      </c>
      <c r="I41" s="39"/>
      <c r="J41" s="2" t="s">
        <v>138</v>
      </c>
      <c r="K41" s="2" t="s">
        <v>122</v>
      </c>
      <c r="L41" s="4">
        <v>100000</v>
      </c>
      <c r="M41" s="2" t="s">
        <v>139</v>
      </c>
    </row>
    <row r="42" spans="1:13" ht="12.5" x14ac:dyDescent="0.25">
      <c r="A42" s="2">
        <v>38</v>
      </c>
      <c r="B42" s="11">
        <v>16.724599999999999</v>
      </c>
      <c r="E42" s="2" t="s">
        <v>312</v>
      </c>
      <c r="F42" s="2" t="s">
        <v>313</v>
      </c>
      <c r="G42" s="3"/>
      <c r="H42" s="2" t="s">
        <v>314</v>
      </c>
      <c r="I42" s="39"/>
      <c r="J42" s="2" t="s">
        <v>312</v>
      </c>
      <c r="K42" s="2" t="s">
        <v>313</v>
      </c>
      <c r="L42" s="3"/>
      <c r="M42" s="2" t="s">
        <v>314</v>
      </c>
    </row>
    <row r="43" spans="1:13" ht="12.5" x14ac:dyDescent="0.25">
      <c r="A43" s="2">
        <v>39</v>
      </c>
      <c r="B43" s="11">
        <v>16.724599999999999</v>
      </c>
      <c r="E43" s="2" t="s">
        <v>325</v>
      </c>
      <c r="I43" s="39"/>
      <c r="J43" s="2" t="s">
        <v>325</v>
      </c>
    </row>
    <row r="44" spans="1:13" ht="12.5" x14ac:dyDescent="0.25">
      <c r="A44" s="2">
        <v>40</v>
      </c>
      <c r="B44" s="11">
        <v>17.321300000000001</v>
      </c>
      <c r="E44" s="2" t="s">
        <v>326</v>
      </c>
      <c r="F44" s="2"/>
      <c r="G44" s="3"/>
      <c r="I44" s="39"/>
      <c r="J44" s="2" t="s">
        <v>326</v>
      </c>
      <c r="K44" s="2"/>
      <c r="L44" s="3"/>
    </row>
    <row r="45" spans="1:13" ht="12.5" x14ac:dyDescent="0.25">
      <c r="A45" s="2">
        <v>41</v>
      </c>
      <c r="B45" s="11">
        <v>17.321300000000001</v>
      </c>
      <c r="E45" s="2" t="s">
        <v>327</v>
      </c>
      <c r="F45" s="2"/>
      <c r="G45" s="4"/>
      <c r="I45" s="39"/>
      <c r="J45" s="2" t="s">
        <v>327</v>
      </c>
      <c r="K45" s="2"/>
      <c r="L45" s="4"/>
    </row>
    <row r="46" spans="1:13" ht="12.5" x14ac:dyDescent="0.25">
      <c r="A46" s="2">
        <v>42</v>
      </c>
      <c r="B46" s="11">
        <v>17.321300000000001</v>
      </c>
      <c r="G46" s="3"/>
      <c r="I46" s="39"/>
      <c r="L46" s="3"/>
    </row>
    <row r="47" spans="1:13" ht="12.5" x14ac:dyDescent="0.25">
      <c r="A47" s="2">
        <v>43</v>
      </c>
      <c r="B47" s="11">
        <v>17.321300000000001</v>
      </c>
      <c r="G47" s="3"/>
      <c r="I47" s="39"/>
      <c r="L47" s="3"/>
    </row>
    <row r="48" spans="1:13" ht="12.5" x14ac:dyDescent="0.25">
      <c r="A48" s="2">
        <v>44</v>
      </c>
      <c r="B48" s="11">
        <v>17.321300000000001</v>
      </c>
      <c r="G48" s="3"/>
      <c r="I48" s="39"/>
      <c r="L48" s="3"/>
    </row>
    <row r="49" spans="1:12" ht="12.5" x14ac:dyDescent="0.25">
      <c r="A49" s="2">
        <v>45</v>
      </c>
      <c r="B49" s="11">
        <v>17.321300000000001</v>
      </c>
      <c r="G49" s="3"/>
      <c r="I49" s="39"/>
      <c r="L49" s="3"/>
    </row>
    <row r="50" spans="1:12" ht="12.5" x14ac:dyDescent="0.25">
      <c r="A50" s="2">
        <v>46</v>
      </c>
      <c r="B50" s="11">
        <v>17.321300000000001</v>
      </c>
      <c r="G50" s="3"/>
      <c r="I50" s="39"/>
      <c r="L50" s="3"/>
    </row>
    <row r="51" spans="1:12" ht="12.5" x14ac:dyDescent="0.25">
      <c r="A51" s="2">
        <v>47</v>
      </c>
      <c r="B51" s="11">
        <v>17.321300000000001</v>
      </c>
      <c r="G51" s="3"/>
      <c r="I51" s="39"/>
      <c r="L51" s="3"/>
    </row>
    <row r="52" spans="1:12" ht="12.5" x14ac:dyDescent="0.25">
      <c r="A52" s="2">
        <v>48</v>
      </c>
      <c r="B52" s="11">
        <v>17.321300000000001</v>
      </c>
      <c r="G52" s="3"/>
      <c r="I52" s="39"/>
      <c r="L52" s="3"/>
    </row>
    <row r="53" spans="1:12" ht="12.5" x14ac:dyDescent="0.25">
      <c r="A53" s="2">
        <v>49</v>
      </c>
      <c r="B53" s="11">
        <v>17.321300000000001</v>
      </c>
      <c r="G53" s="3"/>
      <c r="I53" s="39"/>
      <c r="L53" s="3"/>
    </row>
    <row r="54" spans="1:12" ht="12.5" x14ac:dyDescent="0.25">
      <c r="A54" s="2">
        <v>50</v>
      </c>
      <c r="B54" s="11">
        <v>17.962</v>
      </c>
      <c r="G54" s="3"/>
      <c r="I54" s="39"/>
      <c r="L54" s="3"/>
    </row>
    <row r="55" spans="1:12" ht="12.5" x14ac:dyDescent="0.25">
      <c r="A55" s="2">
        <v>51</v>
      </c>
      <c r="B55" s="11">
        <v>17.962</v>
      </c>
      <c r="G55" s="3"/>
      <c r="I55" s="39"/>
      <c r="L55" s="3"/>
    </row>
    <row r="56" spans="1:12" ht="12.5" x14ac:dyDescent="0.25">
      <c r="A56" s="2">
        <v>52</v>
      </c>
      <c r="B56" s="11">
        <v>17.962</v>
      </c>
      <c r="G56" s="3"/>
      <c r="I56" s="39"/>
      <c r="L56" s="3"/>
    </row>
    <row r="57" spans="1:12" ht="12.5" x14ac:dyDescent="0.25">
      <c r="A57" s="2">
        <v>53</v>
      </c>
      <c r="B57" s="11">
        <v>17.962</v>
      </c>
      <c r="G57" s="3"/>
      <c r="I57" s="39"/>
      <c r="L57" s="3"/>
    </row>
    <row r="58" spans="1:12" ht="12.5" x14ac:dyDescent="0.25">
      <c r="A58" s="2">
        <v>54</v>
      </c>
      <c r="B58" s="11">
        <v>17.962</v>
      </c>
      <c r="G58" s="3"/>
      <c r="I58" s="39"/>
      <c r="L58" s="3"/>
    </row>
    <row r="59" spans="1:12" ht="12.5" x14ac:dyDescent="0.25">
      <c r="A59" s="2">
        <v>55</v>
      </c>
      <c r="B59" s="11">
        <v>17.962</v>
      </c>
      <c r="G59" s="3"/>
      <c r="I59" s="39"/>
      <c r="L59" s="3"/>
    </row>
    <row r="60" spans="1:12" ht="12.5" x14ac:dyDescent="0.25">
      <c r="A60" s="2">
        <v>56</v>
      </c>
      <c r="B60" s="11">
        <v>17.962</v>
      </c>
      <c r="G60" s="3"/>
      <c r="I60" s="39"/>
      <c r="L60" s="3"/>
    </row>
    <row r="61" spans="1:12" ht="12.5" x14ac:dyDescent="0.25">
      <c r="A61" s="2">
        <v>57</v>
      </c>
      <c r="B61" s="11">
        <v>17.962</v>
      </c>
      <c r="G61" s="3"/>
      <c r="I61" s="39"/>
      <c r="L61" s="3"/>
    </row>
    <row r="62" spans="1:12" ht="12.5" x14ac:dyDescent="0.25">
      <c r="A62" s="2">
        <v>58</v>
      </c>
      <c r="B62" s="11">
        <v>17.962</v>
      </c>
      <c r="G62" s="3"/>
      <c r="I62" s="39"/>
      <c r="L62" s="3"/>
    </row>
    <row r="63" spans="1:12" ht="12.5" x14ac:dyDescent="0.25">
      <c r="A63" s="2">
        <v>59</v>
      </c>
      <c r="B63" s="11">
        <v>17.962</v>
      </c>
      <c r="G63" s="3"/>
      <c r="I63" s="39"/>
      <c r="L63" s="3"/>
    </row>
    <row r="64" spans="1:12" ht="12.5" x14ac:dyDescent="0.25">
      <c r="A64" s="2">
        <v>60</v>
      </c>
      <c r="B64" s="11">
        <v>18.640499999999999</v>
      </c>
      <c r="G64" s="3"/>
      <c r="I64" s="39"/>
      <c r="L64" s="3"/>
    </row>
    <row r="65" spans="1:12" ht="12.5" x14ac:dyDescent="0.25">
      <c r="A65" s="2">
        <v>61</v>
      </c>
      <c r="B65" s="11">
        <v>22.3718</v>
      </c>
      <c r="G65" s="3"/>
      <c r="I65" s="39"/>
      <c r="L65" s="3"/>
    </row>
    <row r="66" spans="1:12" ht="12.5" x14ac:dyDescent="0.25">
      <c r="A66" s="2">
        <v>62</v>
      </c>
      <c r="B66" s="11">
        <v>22.3718</v>
      </c>
      <c r="G66" s="3"/>
      <c r="I66" s="39"/>
      <c r="L66" s="3"/>
    </row>
    <row r="67" spans="1:12" ht="12.5" x14ac:dyDescent="0.25">
      <c r="A67" s="2">
        <v>63</v>
      </c>
      <c r="B67" s="11">
        <v>22.3718</v>
      </c>
      <c r="G67" s="3"/>
      <c r="I67" s="39"/>
      <c r="L67" s="3"/>
    </row>
    <row r="68" spans="1:12" ht="12.5" x14ac:dyDescent="0.25">
      <c r="A68" s="2">
        <v>64</v>
      </c>
      <c r="B68" s="11">
        <v>22.3718</v>
      </c>
      <c r="G68" s="3"/>
      <c r="I68" s="39"/>
      <c r="L68" s="3"/>
    </row>
    <row r="69" spans="1:12" ht="12.5" x14ac:dyDescent="0.25">
      <c r="A69" s="2">
        <v>65</v>
      </c>
      <c r="B69" s="11">
        <v>22.3718</v>
      </c>
      <c r="G69" s="3"/>
      <c r="I69" s="39"/>
      <c r="L69" s="3"/>
    </row>
    <row r="70" spans="1:12" ht="12.5" x14ac:dyDescent="0.25">
      <c r="A70" s="2">
        <v>66</v>
      </c>
      <c r="B70" s="11">
        <v>22.3718</v>
      </c>
      <c r="G70" s="3"/>
      <c r="I70" s="39"/>
      <c r="L70" s="3"/>
    </row>
    <row r="71" spans="1:12" ht="12.5" x14ac:dyDescent="0.25">
      <c r="A71" s="2">
        <v>67</v>
      </c>
      <c r="B71" s="11">
        <v>22.3718</v>
      </c>
      <c r="G71" s="3"/>
      <c r="I71" s="39"/>
      <c r="L71" s="3"/>
    </row>
    <row r="72" spans="1:12" ht="12.5" x14ac:dyDescent="0.25">
      <c r="A72" s="2">
        <v>68</v>
      </c>
      <c r="B72" s="11">
        <v>22.3718</v>
      </c>
      <c r="G72" s="3"/>
      <c r="I72" s="39"/>
      <c r="L72" s="3"/>
    </row>
    <row r="73" spans="1:12" ht="12.5" x14ac:dyDescent="0.25">
      <c r="A73" s="2">
        <v>69</v>
      </c>
      <c r="B73" s="11">
        <v>22.3718</v>
      </c>
      <c r="G73" s="3"/>
      <c r="I73" s="39"/>
      <c r="L73" s="3"/>
    </row>
    <row r="74" spans="1:12" ht="12.5" x14ac:dyDescent="0.25">
      <c r="A74" s="2">
        <v>70</v>
      </c>
      <c r="B74" s="11">
        <v>23.205200000000001</v>
      </c>
      <c r="G74" s="3"/>
      <c r="I74" s="39"/>
      <c r="L74" s="3"/>
    </row>
    <row r="75" spans="1:12" ht="12.5" x14ac:dyDescent="0.25">
      <c r="A75" s="2">
        <v>71</v>
      </c>
      <c r="B75" s="11">
        <v>23.205200000000001</v>
      </c>
      <c r="G75" s="3"/>
      <c r="I75" s="39"/>
      <c r="L75" s="3"/>
    </row>
    <row r="76" spans="1:12" ht="12.5" x14ac:dyDescent="0.25">
      <c r="A76" s="2">
        <v>72</v>
      </c>
      <c r="B76" s="11">
        <v>23.205200000000001</v>
      </c>
      <c r="G76" s="3"/>
      <c r="I76" s="39"/>
      <c r="L76" s="3"/>
    </row>
    <row r="77" spans="1:12" ht="12.5" x14ac:dyDescent="0.25">
      <c r="A77" s="2">
        <v>73</v>
      </c>
      <c r="B77" s="11">
        <v>23.205200000000001</v>
      </c>
      <c r="G77" s="3"/>
      <c r="I77" s="39"/>
      <c r="L77" s="3"/>
    </row>
    <row r="78" spans="1:12" ht="12.5" x14ac:dyDescent="0.25">
      <c r="A78" s="2">
        <v>74</v>
      </c>
      <c r="B78" s="11">
        <v>23.205200000000001</v>
      </c>
      <c r="G78" s="3"/>
      <c r="I78" s="39"/>
      <c r="L78" s="3"/>
    </row>
    <row r="79" spans="1:12" ht="12.5" x14ac:dyDescent="0.25">
      <c r="A79" s="2">
        <v>75</v>
      </c>
      <c r="B79" s="11">
        <v>23.205200000000001</v>
      </c>
      <c r="G79" s="3"/>
      <c r="I79" s="39"/>
      <c r="L79" s="3"/>
    </row>
    <row r="80" spans="1:12" ht="12.5" x14ac:dyDescent="0.25">
      <c r="A80" s="2">
        <v>76</v>
      </c>
      <c r="B80" s="11">
        <v>23.205200000000001</v>
      </c>
      <c r="G80" s="3"/>
      <c r="I80" s="39"/>
      <c r="L80" s="3"/>
    </row>
    <row r="81" spans="1:12" ht="12.5" x14ac:dyDescent="0.25">
      <c r="A81" s="2">
        <v>77</v>
      </c>
      <c r="B81" s="11">
        <v>23.205200000000001</v>
      </c>
      <c r="G81" s="3"/>
      <c r="I81" s="39"/>
      <c r="L81" s="3"/>
    </row>
    <row r="82" spans="1:12" ht="12.5" x14ac:dyDescent="0.25">
      <c r="A82" s="2">
        <v>78</v>
      </c>
      <c r="B82" s="11">
        <v>23.205200000000001</v>
      </c>
      <c r="G82" s="3"/>
      <c r="I82" s="39"/>
      <c r="L82" s="3"/>
    </row>
    <row r="83" spans="1:12" ht="12.5" x14ac:dyDescent="0.25">
      <c r="A83" s="2">
        <v>79</v>
      </c>
      <c r="B83" s="11">
        <v>23.205200000000001</v>
      </c>
      <c r="G83" s="3"/>
      <c r="I83" s="39"/>
      <c r="L83" s="3"/>
    </row>
    <row r="84" spans="1:12" ht="12.5" x14ac:dyDescent="0.25">
      <c r="A84" s="2">
        <v>80</v>
      </c>
      <c r="B84" s="11">
        <v>24.087</v>
      </c>
      <c r="G84" s="3"/>
      <c r="I84" s="39"/>
      <c r="L84" s="3"/>
    </row>
    <row r="85" spans="1:12" ht="12.5" x14ac:dyDescent="0.25">
      <c r="A85" s="2">
        <v>81</v>
      </c>
      <c r="B85" s="11">
        <v>24.087</v>
      </c>
      <c r="G85" s="3"/>
      <c r="I85" s="39"/>
      <c r="L85" s="3"/>
    </row>
    <row r="86" spans="1:12" ht="12.5" x14ac:dyDescent="0.25">
      <c r="A86" s="2">
        <v>82</v>
      </c>
      <c r="B86" s="11">
        <v>24.087</v>
      </c>
      <c r="G86" s="3"/>
      <c r="I86" s="39"/>
      <c r="L86" s="3"/>
    </row>
    <row r="87" spans="1:12" ht="12.5" x14ac:dyDescent="0.25">
      <c r="A87" s="2">
        <v>83</v>
      </c>
      <c r="B87" s="11">
        <v>24.087</v>
      </c>
      <c r="G87" s="3"/>
      <c r="I87" s="39"/>
      <c r="L87" s="3"/>
    </row>
    <row r="88" spans="1:12" ht="12.5" x14ac:dyDescent="0.25">
      <c r="A88" s="2">
        <v>84</v>
      </c>
      <c r="B88" s="11">
        <v>24.087</v>
      </c>
      <c r="G88" s="3"/>
      <c r="I88" s="39"/>
      <c r="L88" s="3"/>
    </row>
    <row r="89" spans="1:12" ht="12.5" x14ac:dyDescent="0.25">
      <c r="A89" s="2">
        <v>85</v>
      </c>
      <c r="B89" s="11">
        <v>24.087</v>
      </c>
      <c r="G89" s="3"/>
      <c r="I89" s="39"/>
      <c r="L89" s="3"/>
    </row>
    <row r="90" spans="1:12" ht="12.5" x14ac:dyDescent="0.25">
      <c r="A90" s="2">
        <v>86</v>
      </c>
      <c r="B90" s="11">
        <v>24.087</v>
      </c>
      <c r="G90" s="3"/>
      <c r="I90" s="39"/>
      <c r="L90" s="3"/>
    </row>
    <row r="91" spans="1:12" ht="12.5" x14ac:dyDescent="0.25">
      <c r="A91" s="2">
        <v>87</v>
      </c>
      <c r="B91" s="11">
        <v>24.087</v>
      </c>
      <c r="G91" s="3"/>
      <c r="I91" s="39"/>
      <c r="L91" s="3"/>
    </row>
    <row r="92" spans="1:12" ht="12.5" x14ac:dyDescent="0.25">
      <c r="A92" s="2">
        <v>88</v>
      </c>
      <c r="B92" s="11">
        <v>24.087</v>
      </c>
      <c r="G92" s="3"/>
      <c r="I92" s="39"/>
      <c r="L92" s="3"/>
    </row>
    <row r="93" spans="1:12" ht="12.5" x14ac:dyDescent="0.25">
      <c r="A93" s="2">
        <v>89</v>
      </c>
      <c r="B93" s="11">
        <v>24.087</v>
      </c>
      <c r="G93" s="3"/>
      <c r="I93" s="39"/>
      <c r="L93" s="3"/>
    </row>
    <row r="94" spans="1:12" ht="12.5" x14ac:dyDescent="0.25">
      <c r="A94" s="2">
        <v>90</v>
      </c>
      <c r="B94" s="11">
        <v>25.003799999999998</v>
      </c>
      <c r="G94" s="3"/>
      <c r="I94" s="39"/>
      <c r="L94" s="3"/>
    </row>
    <row r="95" spans="1:12" ht="12.5" x14ac:dyDescent="0.25">
      <c r="A95" s="2">
        <v>91</v>
      </c>
      <c r="B95" s="11">
        <v>29.155999999999999</v>
      </c>
      <c r="G95" s="3"/>
      <c r="I95" s="39"/>
      <c r="L95" s="3"/>
    </row>
    <row r="96" spans="1:12" ht="12.5" x14ac:dyDescent="0.25">
      <c r="A96" s="2">
        <v>92</v>
      </c>
      <c r="B96" s="11">
        <v>29.155999999999999</v>
      </c>
      <c r="G96" s="3"/>
      <c r="I96" s="39"/>
      <c r="L96" s="3"/>
    </row>
    <row r="97" spans="1:12" ht="12.5" x14ac:dyDescent="0.25">
      <c r="A97" s="2">
        <v>93</v>
      </c>
      <c r="B97" s="11">
        <v>29.155999999999999</v>
      </c>
      <c r="G97" s="3"/>
      <c r="I97" s="39"/>
      <c r="L97" s="3"/>
    </row>
    <row r="98" spans="1:12" ht="12.5" x14ac:dyDescent="0.25">
      <c r="A98" s="2">
        <v>94</v>
      </c>
      <c r="B98" s="11">
        <v>29.155999999999999</v>
      </c>
      <c r="G98" s="3"/>
      <c r="I98" s="39"/>
      <c r="L98" s="3"/>
    </row>
    <row r="99" spans="1:12" ht="12.5" x14ac:dyDescent="0.25">
      <c r="A99" s="2">
        <v>95</v>
      </c>
      <c r="B99" s="11">
        <v>29.155999999999999</v>
      </c>
      <c r="G99" s="3"/>
      <c r="I99" s="39"/>
      <c r="L99" s="3"/>
    </row>
    <row r="100" spans="1:12" ht="12.5" x14ac:dyDescent="0.25">
      <c r="A100" s="2">
        <v>96</v>
      </c>
      <c r="B100" s="11">
        <v>29.155999999999999</v>
      </c>
      <c r="G100" s="3"/>
      <c r="I100" s="39"/>
      <c r="L100" s="3"/>
    </row>
    <row r="101" spans="1:12" ht="12.5" x14ac:dyDescent="0.25">
      <c r="A101" s="2">
        <v>97</v>
      </c>
      <c r="B101" s="11">
        <v>29.155999999999999</v>
      </c>
      <c r="G101" s="3"/>
      <c r="I101" s="39"/>
      <c r="L101" s="3"/>
    </row>
    <row r="102" spans="1:12" ht="12.5" x14ac:dyDescent="0.25">
      <c r="A102" s="2">
        <v>98</v>
      </c>
      <c r="B102" s="11">
        <v>29.155999999999999</v>
      </c>
      <c r="G102" s="3"/>
      <c r="I102" s="39"/>
      <c r="L102" s="3"/>
    </row>
    <row r="103" spans="1:12" ht="12.5" x14ac:dyDescent="0.25">
      <c r="A103" s="2">
        <v>99</v>
      </c>
      <c r="B103" s="11">
        <v>29.155999999999999</v>
      </c>
      <c r="G103" s="3"/>
      <c r="I103" s="39"/>
      <c r="L103" s="3"/>
    </row>
    <row r="104" spans="1:12" ht="12.5" x14ac:dyDescent="0.25">
      <c r="A104" s="2">
        <v>100</v>
      </c>
      <c r="B104" s="11">
        <v>29.155999999999999</v>
      </c>
      <c r="G104" s="3"/>
      <c r="I104" s="39"/>
      <c r="L104" s="3"/>
    </row>
    <row r="105" spans="1:12" ht="12.5" x14ac:dyDescent="0.25">
      <c r="A105" s="2">
        <v>101</v>
      </c>
      <c r="B105" s="11">
        <v>29.155999999999999</v>
      </c>
      <c r="G105" s="3"/>
      <c r="I105" s="39"/>
      <c r="L105" s="3"/>
    </row>
    <row r="106" spans="1:12" ht="12.5" x14ac:dyDescent="0.25">
      <c r="A106" s="2">
        <v>102</v>
      </c>
      <c r="B106" s="11">
        <v>29.155999999999999</v>
      </c>
      <c r="G106" s="3"/>
      <c r="I106" s="39"/>
      <c r="L106" s="3"/>
    </row>
    <row r="107" spans="1:12" ht="12.5" x14ac:dyDescent="0.25">
      <c r="A107" s="2">
        <v>103</v>
      </c>
      <c r="B107" s="11">
        <v>29.155999999999999</v>
      </c>
      <c r="G107" s="3"/>
      <c r="I107" s="39"/>
      <c r="L107" s="3"/>
    </row>
    <row r="108" spans="1:12" ht="12.5" x14ac:dyDescent="0.25">
      <c r="A108" s="2">
        <v>104</v>
      </c>
      <c r="B108" s="11">
        <v>29.155999999999999</v>
      </c>
      <c r="G108" s="3"/>
      <c r="I108" s="39"/>
      <c r="L108" s="3"/>
    </row>
    <row r="109" spans="1:12" ht="12.5" x14ac:dyDescent="0.25">
      <c r="A109" s="2">
        <v>105</v>
      </c>
      <c r="B109" s="11">
        <v>29.155999999999999</v>
      </c>
      <c r="G109" s="3"/>
      <c r="I109" s="39"/>
      <c r="L109" s="3"/>
    </row>
    <row r="110" spans="1:12" ht="12.5" x14ac:dyDescent="0.25">
      <c r="A110" s="2">
        <v>106</v>
      </c>
      <c r="B110" s="11">
        <v>29.155999999999999</v>
      </c>
      <c r="G110" s="3"/>
      <c r="I110" s="39"/>
      <c r="L110" s="3"/>
    </row>
    <row r="111" spans="1:12" ht="12.5" x14ac:dyDescent="0.25">
      <c r="A111" s="2">
        <v>107</v>
      </c>
      <c r="B111" s="11">
        <v>29.155999999999999</v>
      </c>
      <c r="G111" s="3"/>
      <c r="I111" s="39"/>
      <c r="L111" s="3"/>
    </row>
    <row r="112" spans="1:12" ht="12.5" x14ac:dyDescent="0.25">
      <c r="A112" s="2">
        <v>108</v>
      </c>
      <c r="B112" s="11">
        <v>29.155999999999999</v>
      </c>
      <c r="G112" s="3"/>
      <c r="I112" s="39"/>
      <c r="L112" s="3"/>
    </row>
    <row r="113" spans="1:12" ht="12.5" x14ac:dyDescent="0.25">
      <c r="A113" s="2">
        <v>109</v>
      </c>
      <c r="B113" s="11">
        <v>29.155999999999999</v>
      </c>
      <c r="G113" s="3"/>
      <c r="I113" s="39"/>
      <c r="L113" s="3"/>
    </row>
    <row r="114" spans="1:12" ht="12.5" x14ac:dyDescent="0.25">
      <c r="A114" s="2">
        <v>110</v>
      </c>
      <c r="B114" s="11">
        <v>29.155999999999999</v>
      </c>
      <c r="G114" s="3"/>
      <c r="I114" s="39"/>
      <c r="L114" s="3"/>
    </row>
    <row r="115" spans="1:12" ht="12.5" x14ac:dyDescent="0.25">
      <c r="A115" s="2">
        <v>111</v>
      </c>
      <c r="B115" s="11">
        <v>29.155999999999999</v>
      </c>
      <c r="G115" s="3"/>
      <c r="I115" s="39"/>
      <c r="L115" s="3"/>
    </row>
    <row r="116" spans="1:12" ht="12.5" x14ac:dyDescent="0.25">
      <c r="A116" s="2">
        <v>112</v>
      </c>
      <c r="B116" s="11">
        <v>29.155999999999999</v>
      </c>
      <c r="G116" s="3"/>
      <c r="I116" s="39"/>
      <c r="L116" s="3"/>
    </row>
    <row r="117" spans="1:12" ht="12.5" x14ac:dyDescent="0.25">
      <c r="A117" s="2">
        <v>113</v>
      </c>
      <c r="B117" s="11">
        <v>29.155999999999999</v>
      </c>
      <c r="G117" s="3"/>
      <c r="I117" s="39"/>
      <c r="L117" s="3"/>
    </row>
    <row r="118" spans="1:12" ht="12.5" x14ac:dyDescent="0.25">
      <c r="A118" s="2">
        <v>114</v>
      </c>
      <c r="B118" s="11">
        <v>29.155999999999999</v>
      </c>
      <c r="G118" s="3"/>
      <c r="I118" s="39"/>
      <c r="L118" s="3"/>
    </row>
    <row r="119" spans="1:12" ht="12.5" x14ac:dyDescent="0.25">
      <c r="A119" s="2">
        <v>115</v>
      </c>
      <c r="B119" s="11">
        <v>29.155999999999999</v>
      </c>
      <c r="G119" s="3"/>
      <c r="I119" s="39"/>
      <c r="L119" s="3"/>
    </row>
    <row r="120" spans="1:12" ht="12.5" x14ac:dyDescent="0.25">
      <c r="A120" s="2">
        <v>116</v>
      </c>
      <c r="B120" s="11">
        <v>29.155999999999999</v>
      </c>
      <c r="G120" s="3"/>
      <c r="I120" s="39"/>
      <c r="L120" s="3"/>
    </row>
    <row r="121" spans="1:12" ht="12.5" x14ac:dyDescent="0.25">
      <c r="A121" s="2">
        <v>117</v>
      </c>
      <c r="B121" s="11">
        <v>29.155999999999999</v>
      </c>
      <c r="G121" s="3"/>
      <c r="I121" s="39"/>
      <c r="L121" s="3"/>
    </row>
    <row r="122" spans="1:12" ht="12.5" x14ac:dyDescent="0.25">
      <c r="A122" s="2">
        <v>118</v>
      </c>
      <c r="B122" s="11">
        <v>29.155999999999999</v>
      </c>
      <c r="G122" s="3"/>
      <c r="I122" s="39"/>
      <c r="L122" s="3"/>
    </row>
    <row r="123" spans="1:12" ht="12.5" x14ac:dyDescent="0.25">
      <c r="A123" s="2">
        <v>119</v>
      </c>
      <c r="B123" s="11">
        <v>29.155999999999999</v>
      </c>
      <c r="G123" s="3"/>
      <c r="I123" s="39"/>
      <c r="L123" s="3"/>
    </row>
    <row r="124" spans="1:12" ht="12.5" x14ac:dyDescent="0.25">
      <c r="A124" s="2">
        <v>120</v>
      </c>
      <c r="B124" s="11">
        <v>32.659300000000002</v>
      </c>
      <c r="G124" s="3"/>
      <c r="I124" s="39"/>
      <c r="L124" s="3"/>
    </row>
    <row r="125" spans="1:12" ht="12.5" x14ac:dyDescent="0.25">
      <c r="A125" s="2">
        <v>121</v>
      </c>
      <c r="B125" s="11">
        <v>32.659300000000002</v>
      </c>
      <c r="G125" s="3"/>
      <c r="I125" s="39"/>
      <c r="L125" s="3"/>
    </row>
    <row r="126" spans="1:12" ht="12.5" x14ac:dyDescent="0.25">
      <c r="A126" s="2">
        <v>122</v>
      </c>
      <c r="B126" s="11">
        <v>32.659300000000002</v>
      </c>
      <c r="G126" s="3"/>
      <c r="I126" s="39"/>
      <c r="L126" s="3"/>
    </row>
    <row r="127" spans="1:12" ht="12.5" x14ac:dyDescent="0.25">
      <c r="A127" s="2">
        <v>123</v>
      </c>
      <c r="B127" s="11">
        <v>32.659300000000002</v>
      </c>
      <c r="G127" s="3"/>
      <c r="I127" s="39"/>
      <c r="L127" s="3"/>
    </row>
    <row r="128" spans="1:12" ht="12.5" x14ac:dyDescent="0.25">
      <c r="A128" s="2">
        <v>124</v>
      </c>
      <c r="B128" s="11">
        <v>32.659300000000002</v>
      </c>
      <c r="G128" s="3"/>
      <c r="I128" s="39"/>
      <c r="L128" s="3"/>
    </row>
    <row r="129" spans="1:12" ht="12.5" x14ac:dyDescent="0.25">
      <c r="A129" s="2">
        <v>125</v>
      </c>
      <c r="B129" s="11">
        <v>32.659300000000002</v>
      </c>
      <c r="G129" s="3"/>
      <c r="I129" s="39"/>
      <c r="L129" s="3"/>
    </row>
    <row r="130" spans="1:12" ht="12.5" x14ac:dyDescent="0.25">
      <c r="A130" s="2">
        <v>126</v>
      </c>
      <c r="B130" s="11">
        <v>32.659300000000002</v>
      </c>
      <c r="G130" s="3"/>
      <c r="I130" s="39"/>
      <c r="L130" s="3"/>
    </row>
    <row r="131" spans="1:12" ht="12.5" x14ac:dyDescent="0.25">
      <c r="A131" s="2">
        <v>127</v>
      </c>
      <c r="B131" s="11">
        <v>32.659300000000002</v>
      </c>
      <c r="G131" s="3"/>
      <c r="I131" s="39"/>
      <c r="L131" s="3"/>
    </row>
    <row r="132" spans="1:12" ht="12.5" x14ac:dyDescent="0.25">
      <c r="A132" s="2">
        <v>128</v>
      </c>
      <c r="B132" s="11">
        <v>32.659300000000002</v>
      </c>
      <c r="G132" s="3"/>
      <c r="I132" s="39"/>
      <c r="L132" s="3"/>
    </row>
    <row r="133" spans="1:12" ht="12.5" x14ac:dyDescent="0.25">
      <c r="A133" s="2">
        <v>129</v>
      </c>
      <c r="B133" s="11">
        <v>32.659300000000002</v>
      </c>
      <c r="G133" s="3"/>
      <c r="I133" s="39"/>
      <c r="L133" s="3"/>
    </row>
    <row r="134" spans="1:12" ht="12.5" x14ac:dyDescent="0.25">
      <c r="A134" s="2">
        <v>130</v>
      </c>
      <c r="B134" s="11">
        <v>32.659300000000002</v>
      </c>
      <c r="G134" s="3"/>
      <c r="I134" s="39"/>
      <c r="L134" s="3"/>
    </row>
    <row r="135" spans="1:12" ht="12.5" x14ac:dyDescent="0.25">
      <c r="A135" s="2">
        <v>131</v>
      </c>
      <c r="B135" s="11">
        <v>32.659300000000002</v>
      </c>
      <c r="G135" s="3"/>
      <c r="I135" s="39"/>
      <c r="L135" s="3"/>
    </row>
    <row r="136" spans="1:12" ht="12.5" x14ac:dyDescent="0.25">
      <c r="A136" s="2">
        <v>132</v>
      </c>
      <c r="B136" s="11">
        <v>32.659300000000002</v>
      </c>
      <c r="G136" s="3"/>
      <c r="I136" s="39"/>
      <c r="L136" s="3"/>
    </row>
    <row r="137" spans="1:12" ht="12.5" x14ac:dyDescent="0.25">
      <c r="A137" s="2">
        <v>133</v>
      </c>
      <c r="B137" s="11">
        <v>32.659300000000002</v>
      </c>
      <c r="G137" s="3"/>
      <c r="I137" s="39"/>
      <c r="L137" s="3"/>
    </row>
    <row r="138" spans="1:12" ht="12.5" x14ac:dyDescent="0.25">
      <c r="A138" s="2">
        <v>134</v>
      </c>
      <c r="B138" s="11">
        <v>32.659300000000002</v>
      </c>
      <c r="G138" s="3"/>
      <c r="I138" s="39"/>
      <c r="L138" s="3"/>
    </row>
    <row r="139" spans="1:12" ht="12.5" x14ac:dyDescent="0.25">
      <c r="A139" s="2">
        <v>135</v>
      </c>
      <c r="B139" s="11">
        <v>32.659300000000002</v>
      </c>
      <c r="G139" s="3"/>
      <c r="I139" s="39"/>
      <c r="L139" s="3"/>
    </row>
    <row r="140" spans="1:12" ht="12.5" x14ac:dyDescent="0.25">
      <c r="A140" s="2">
        <v>136</v>
      </c>
      <c r="B140" s="11">
        <v>32.659300000000002</v>
      </c>
      <c r="G140" s="3"/>
      <c r="I140" s="39"/>
      <c r="L140" s="3"/>
    </row>
    <row r="141" spans="1:12" ht="12.5" x14ac:dyDescent="0.25">
      <c r="A141" s="2">
        <v>137</v>
      </c>
      <c r="B141" s="11">
        <v>32.659300000000002</v>
      </c>
      <c r="G141" s="3"/>
      <c r="I141" s="39"/>
      <c r="L141" s="3"/>
    </row>
    <row r="142" spans="1:12" ht="12.5" x14ac:dyDescent="0.25">
      <c r="A142" s="2">
        <v>138</v>
      </c>
      <c r="B142" s="11">
        <v>32.659300000000002</v>
      </c>
      <c r="G142" s="3"/>
      <c r="I142" s="39"/>
      <c r="L142" s="3"/>
    </row>
    <row r="143" spans="1:12" ht="12.5" x14ac:dyDescent="0.25">
      <c r="A143" s="2">
        <v>139</v>
      </c>
      <c r="B143" s="11">
        <v>32.659300000000002</v>
      </c>
      <c r="G143" s="3"/>
      <c r="I143" s="39"/>
      <c r="L143" s="3"/>
    </row>
    <row r="144" spans="1:12" ht="12.5" x14ac:dyDescent="0.25">
      <c r="A144" s="2">
        <v>140</v>
      </c>
      <c r="B144" s="11">
        <v>32.659300000000002</v>
      </c>
      <c r="G144" s="3"/>
      <c r="I144" s="39"/>
      <c r="L144" s="3"/>
    </row>
    <row r="145" spans="1:12" ht="12.5" x14ac:dyDescent="0.25">
      <c r="A145" s="2">
        <v>141</v>
      </c>
      <c r="B145" s="11">
        <v>32.659300000000002</v>
      </c>
      <c r="G145" s="3"/>
      <c r="I145" s="39"/>
      <c r="L145" s="3"/>
    </row>
    <row r="146" spans="1:12" ht="12.5" x14ac:dyDescent="0.25">
      <c r="A146" s="2">
        <v>142</v>
      </c>
      <c r="B146" s="11">
        <v>32.659300000000002</v>
      </c>
      <c r="G146" s="3"/>
      <c r="I146" s="39"/>
      <c r="L146" s="3"/>
    </row>
    <row r="147" spans="1:12" ht="12.5" x14ac:dyDescent="0.25">
      <c r="A147" s="2">
        <v>143</v>
      </c>
      <c r="B147" s="11">
        <v>32.659300000000002</v>
      </c>
      <c r="G147" s="3"/>
      <c r="I147" s="39"/>
      <c r="L147" s="3"/>
    </row>
    <row r="148" spans="1:12" ht="12.5" x14ac:dyDescent="0.25">
      <c r="A148" s="2">
        <v>144</v>
      </c>
      <c r="B148" s="11">
        <v>32.659300000000002</v>
      </c>
      <c r="G148" s="3"/>
      <c r="I148" s="39"/>
      <c r="L148" s="3"/>
    </row>
    <row r="149" spans="1:12" ht="12.5" x14ac:dyDescent="0.25">
      <c r="A149" s="2">
        <v>145</v>
      </c>
      <c r="B149" s="11">
        <v>32.659300000000002</v>
      </c>
      <c r="G149" s="3"/>
      <c r="I149" s="39"/>
      <c r="L149" s="3"/>
    </row>
    <row r="150" spans="1:12" ht="12.5" x14ac:dyDescent="0.25">
      <c r="A150" s="2">
        <v>146</v>
      </c>
      <c r="B150" s="11">
        <v>32.659300000000002</v>
      </c>
      <c r="G150" s="3"/>
      <c r="I150" s="39"/>
      <c r="L150" s="3"/>
    </row>
    <row r="151" spans="1:12" ht="12.5" x14ac:dyDescent="0.25">
      <c r="A151" s="2">
        <v>147</v>
      </c>
      <c r="B151" s="11">
        <v>32.659300000000002</v>
      </c>
      <c r="G151" s="3"/>
      <c r="I151" s="39"/>
      <c r="L151" s="3"/>
    </row>
    <row r="152" spans="1:12" ht="12.5" x14ac:dyDescent="0.25">
      <c r="A152" s="2">
        <v>148</v>
      </c>
      <c r="B152" s="11">
        <v>32.659300000000002</v>
      </c>
      <c r="G152" s="3"/>
      <c r="I152" s="39"/>
      <c r="L152" s="3"/>
    </row>
    <row r="153" spans="1:12" ht="12.5" x14ac:dyDescent="0.25">
      <c r="A153" s="2">
        <v>149</v>
      </c>
      <c r="B153" s="11">
        <v>32.659300000000002</v>
      </c>
      <c r="G153" s="3"/>
      <c r="I153" s="39"/>
      <c r="L153" s="3"/>
    </row>
    <row r="154" spans="1:12" ht="12.5" x14ac:dyDescent="0.25">
      <c r="A154" s="2">
        <v>150</v>
      </c>
      <c r="B154" s="11">
        <v>36.635199999999998</v>
      </c>
      <c r="G154" s="3"/>
      <c r="I154" s="39"/>
      <c r="L154" s="3"/>
    </row>
    <row r="155" spans="1:12" ht="12.5" x14ac:dyDescent="0.25">
      <c r="A155" s="2">
        <v>151</v>
      </c>
      <c r="B155" s="11">
        <v>36.635199999999998</v>
      </c>
      <c r="G155" s="3"/>
      <c r="I155" s="39"/>
      <c r="L155" s="3"/>
    </row>
    <row r="156" spans="1:12" ht="12.5" x14ac:dyDescent="0.25">
      <c r="A156" s="2">
        <v>152</v>
      </c>
      <c r="B156" s="11">
        <v>36.635199999999998</v>
      </c>
      <c r="G156" s="3"/>
      <c r="I156" s="39"/>
      <c r="L156" s="3"/>
    </row>
    <row r="157" spans="1:12" ht="12.5" x14ac:dyDescent="0.25">
      <c r="A157" s="2">
        <v>153</v>
      </c>
      <c r="B157" s="11">
        <v>36.635199999999998</v>
      </c>
      <c r="G157" s="3"/>
      <c r="I157" s="39"/>
      <c r="L157" s="3"/>
    </row>
    <row r="158" spans="1:12" ht="12.5" x14ac:dyDescent="0.25">
      <c r="A158" s="2">
        <v>154</v>
      </c>
      <c r="B158" s="11">
        <v>36.635199999999998</v>
      </c>
      <c r="G158" s="3"/>
      <c r="I158" s="39"/>
      <c r="L158" s="3"/>
    </row>
    <row r="159" spans="1:12" ht="12.5" x14ac:dyDescent="0.25">
      <c r="A159" s="2">
        <v>155</v>
      </c>
      <c r="B159" s="11">
        <v>36.635199999999998</v>
      </c>
      <c r="G159" s="3"/>
      <c r="I159" s="39"/>
      <c r="L159" s="3"/>
    </row>
    <row r="160" spans="1:12" ht="12.5" x14ac:dyDescent="0.25">
      <c r="A160" s="2">
        <v>156</v>
      </c>
      <c r="B160" s="11">
        <v>36.635199999999998</v>
      </c>
      <c r="G160" s="3"/>
      <c r="I160" s="39"/>
      <c r="L160" s="3"/>
    </row>
    <row r="161" spans="1:12" ht="12.5" x14ac:dyDescent="0.25">
      <c r="A161" s="2">
        <v>157</v>
      </c>
      <c r="B161" s="11">
        <v>36.635199999999998</v>
      </c>
      <c r="G161" s="3"/>
      <c r="I161" s="39"/>
      <c r="L161" s="3"/>
    </row>
    <row r="162" spans="1:12" ht="12.5" x14ac:dyDescent="0.25">
      <c r="A162" s="2">
        <v>158</v>
      </c>
      <c r="B162" s="11">
        <v>36.635199999999998</v>
      </c>
      <c r="G162" s="3"/>
      <c r="I162" s="39"/>
      <c r="L162" s="3"/>
    </row>
    <row r="163" spans="1:12" ht="12.5" x14ac:dyDescent="0.25">
      <c r="A163" s="2">
        <v>159</v>
      </c>
      <c r="B163" s="11">
        <v>36.635199999999998</v>
      </c>
      <c r="G163" s="3"/>
      <c r="I163" s="39"/>
      <c r="L163" s="3"/>
    </row>
    <row r="164" spans="1:12" ht="12.5" x14ac:dyDescent="0.25">
      <c r="A164" s="2">
        <v>160</v>
      </c>
      <c r="B164" s="11">
        <v>36.635199999999998</v>
      </c>
      <c r="G164" s="3"/>
      <c r="I164" s="39"/>
      <c r="L164" s="3"/>
    </row>
    <row r="165" spans="1:12" ht="12.5" x14ac:dyDescent="0.25">
      <c r="A165" s="2">
        <v>161</v>
      </c>
      <c r="B165" s="11">
        <v>36.635199999999998</v>
      </c>
      <c r="G165" s="3"/>
      <c r="I165" s="39"/>
      <c r="L165" s="3"/>
    </row>
    <row r="166" spans="1:12" ht="12.5" x14ac:dyDescent="0.25">
      <c r="A166" s="2">
        <v>162</v>
      </c>
      <c r="B166" s="11">
        <v>36.635199999999998</v>
      </c>
      <c r="G166" s="3"/>
      <c r="I166" s="39"/>
      <c r="L166" s="3"/>
    </row>
    <row r="167" spans="1:12" ht="12.5" x14ac:dyDescent="0.25">
      <c r="A167" s="2">
        <v>163</v>
      </c>
      <c r="B167" s="11">
        <v>36.635199999999998</v>
      </c>
      <c r="G167" s="3"/>
      <c r="I167" s="39"/>
      <c r="L167" s="3"/>
    </row>
    <row r="168" spans="1:12" ht="12.5" x14ac:dyDescent="0.25">
      <c r="A168" s="2">
        <v>164</v>
      </c>
      <c r="B168" s="11">
        <v>36.635199999999998</v>
      </c>
      <c r="G168" s="3"/>
      <c r="I168" s="39"/>
      <c r="L168" s="3"/>
    </row>
    <row r="169" spans="1:12" ht="12.5" x14ac:dyDescent="0.25">
      <c r="A169" s="2">
        <v>165</v>
      </c>
      <c r="B169" s="11">
        <v>36.635199999999998</v>
      </c>
      <c r="G169" s="3"/>
      <c r="I169" s="39"/>
      <c r="L169" s="3"/>
    </row>
    <row r="170" spans="1:12" ht="12.5" x14ac:dyDescent="0.25">
      <c r="A170" s="2">
        <v>166</v>
      </c>
      <c r="B170" s="11">
        <v>36.635199999999998</v>
      </c>
      <c r="G170" s="3"/>
      <c r="I170" s="39"/>
      <c r="L170" s="3"/>
    </row>
    <row r="171" spans="1:12" ht="12.5" x14ac:dyDescent="0.25">
      <c r="A171" s="2">
        <v>167</v>
      </c>
      <c r="B171" s="11">
        <v>36.635199999999998</v>
      </c>
      <c r="G171" s="3"/>
      <c r="I171" s="39"/>
      <c r="L171" s="3"/>
    </row>
    <row r="172" spans="1:12" ht="12.5" x14ac:dyDescent="0.25">
      <c r="A172" s="2">
        <v>168</v>
      </c>
      <c r="B172" s="11">
        <v>36.635199999999998</v>
      </c>
      <c r="G172" s="3"/>
      <c r="I172" s="39"/>
      <c r="L172" s="3"/>
    </row>
    <row r="173" spans="1:12" ht="12.5" x14ac:dyDescent="0.25">
      <c r="A173" s="2">
        <v>169</v>
      </c>
      <c r="B173" s="11">
        <v>36.635199999999998</v>
      </c>
      <c r="G173" s="3"/>
      <c r="I173" s="39"/>
      <c r="L173" s="3"/>
    </row>
    <row r="174" spans="1:12" ht="12.5" x14ac:dyDescent="0.25">
      <c r="A174" s="2">
        <v>170</v>
      </c>
      <c r="B174" s="11">
        <v>36.635199999999998</v>
      </c>
      <c r="G174" s="3"/>
      <c r="I174" s="39"/>
      <c r="L174" s="3"/>
    </row>
    <row r="175" spans="1:12" ht="12.5" x14ac:dyDescent="0.25">
      <c r="A175" s="2">
        <v>171</v>
      </c>
      <c r="B175" s="11">
        <v>36.635199999999998</v>
      </c>
      <c r="G175" s="3"/>
      <c r="I175" s="39"/>
      <c r="L175" s="3"/>
    </row>
    <row r="176" spans="1:12" ht="12.5" x14ac:dyDescent="0.25">
      <c r="A176" s="2">
        <v>172</v>
      </c>
      <c r="B176" s="11">
        <v>36.635199999999998</v>
      </c>
      <c r="G176" s="3"/>
      <c r="I176" s="39"/>
      <c r="L176" s="3"/>
    </row>
    <row r="177" spans="1:12" ht="12.5" x14ac:dyDescent="0.25">
      <c r="A177" s="2">
        <v>173</v>
      </c>
      <c r="B177" s="11">
        <v>36.635199999999998</v>
      </c>
      <c r="G177" s="3"/>
      <c r="I177" s="39"/>
      <c r="L177" s="3"/>
    </row>
    <row r="178" spans="1:12" ht="12.5" x14ac:dyDescent="0.25">
      <c r="A178" s="2">
        <v>174</v>
      </c>
      <c r="B178" s="11">
        <v>36.635199999999998</v>
      </c>
      <c r="G178" s="3"/>
      <c r="I178" s="39"/>
      <c r="L178" s="3"/>
    </row>
    <row r="179" spans="1:12" ht="12.5" x14ac:dyDescent="0.25">
      <c r="A179" s="2">
        <v>175</v>
      </c>
      <c r="B179" s="11">
        <v>36.635199999999998</v>
      </c>
      <c r="G179" s="3"/>
      <c r="I179" s="39"/>
      <c r="L179" s="3"/>
    </row>
    <row r="180" spans="1:12" ht="12.5" x14ac:dyDescent="0.25">
      <c r="A180" s="2">
        <v>176</v>
      </c>
      <c r="B180" s="11">
        <v>36.635199999999998</v>
      </c>
      <c r="G180" s="3"/>
      <c r="I180" s="39"/>
      <c r="L180" s="3"/>
    </row>
    <row r="181" spans="1:12" ht="12.5" x14ac:dyDescent="0.25">
      <c r="A181" s="2">
        <v>177</v>
      </c>
      <c r="B181" s="11">
        <v>36.635199999999998</v>
      </c>
      <c r="G181" s="3"/>
      <c r="I181" s="39"/>
      <c r="L181" s="3"/>
    </row>
    <row r="182" spans="1:12" ht="12.5" x14ac:dyDescent="0.25">
      <c r="A182" s="2">
        <v>178</v>
      </c>
      <c r="B182" s="11">
        <v>36.635199999999998</v>
      </c>
      <c r="G182" s="3"/>
      <c r="I182" s="39"/>
      <c r="L182" s="3"/>
    </row>
    <row r="183" spans="1:12" ht="12.5" x14ac:dyDescent="0.25">
      <c r="A183" s="2">
        <v>179</v>
      </c>
      <c r="B183" s="11">
        <v>36.635199999999998</v>
      </c>
      <c r="G183" s="3"/>
      <c r="I183" s="39"/>
      <c r="L183" s="3"/>
    </row>
    <row r="184" spans="1:12" ht="12.5" x14ac:dyDescent="0.25">
      <c r="A184" s="2">
        <v>180</v>
      </c>
      <c r="B184" s="11">
        <v>153.76070000000001</v>
      </c>
      <c r="G184" s="3"/>
      <c r="I184" s="39"/>
      <c r="L184" s="3"/>
    </row>
    <row r="185" spans="1:12" ht="12.5" x14ac:dyDescent="0.25">
      <c r="A185" s="2">
        <v>181</v>
      </c>
      <c r="B185" s="11">
        <v>175.75370000000001</v>
      </c>
      <c r="G185" s="3"/>
      <c r="I185" s="39"/>
      <c r="L185" s="3"/>
    </row>
    <row r="186" spans="1:12" ht="12.5" x14ac:dyDescent="0.25">
      <c r="A186" s="2">
        <v>182</v>
      </c>
      <c r="B186" s="11">
        <v>175.75370000000001</v>
      </c>
      <c r="G186" s="3"/>
      <c r="I186" s="39"/>
      <c r="L186" s="3"/>
    </row>
    <row r="187" spans="1:12" ht="12.5" x14ac:dyDescent="0.25">
      <c r="A187" s="2">
        <v>183</v>
      </c>
      <c r="B187" s="11">
        <v>175.75370000000001</v>
      </c>
      <c r="G187" s="3"/>
      <c r="I187" s="39"/>
      <c r="L187" s="3"/>
    </row>
    <row r="188" spans="1:12" ht="12.5" x14ac:dyDescent="0.25">
      <c r="A188" s="2">
        <v>184</v>
      </c>
      <c r="B188" s="11">
        <v>175.75370000000001</v>
      </c>
      <c r="G188" s="3"/>
      <c r="I188" s="39"/>
      <c r="L188" s="3"/>
    </row>
    <row r="189" spans="1:12" ht="12.5" x14ac:dyDescent="0.25">
      <c r="A189" s="2">
        <v>185</v>
      </c>
      <c r="B189" s="11">
        <v>175.75370000000001</v>
      </c>
      <c r="G189" s="3"/>
      <c r="I189" s="39"/>
      <c r="L189" s="3"/>
    </row>
    <row r="190" spans="1:12" ht="12.5" x14ac:dyDescent="0.25">
      <c r="A190" s="2">
        <v>186</v>
      </c>
      <c r="B190" s="11">
        <v>175.75370000000001</v>
      </c>
      <c r="G190" s="3"/>
      <c r="I190" s="39"/>
      <c r="L190" s="3"/>
    </row>
    <row r="191" spans="1:12" ht="12.5" x14ac:dyDescent="0.25">
      <c r="A191" s="2">
        <v>187</v>
      </c>
      <c r="B191" s="11">
        <v>175.75370000000001</v>
      </c>
      <c r="G191" s="3"/>
      <c r="I191" s="39"/>
      <c r="L191" s="3"/>
    </row>
    <row r="192" spans="1:12" ht="12.5" x14ac:dyDescent="0.25">
      <c r="A192" s="2">
        <v>188</v>
      </c>
      <c r="B192" s="11">
        <v>175.75370000000001</v>
      </c>
      <c r="G192" s="3"/>
      <c r="I192" s="39"/>
      <c r="L192" s="3"/>
    </row>
    <row r="193" spans="1:12" ht="12.5" x14ac:dyDescent="0.25">
      <c r="A193" s="2">
        <v>189</v>
      </c>
      <c r="B193" s="11">
        <v>175.75370000000001</v>
      </c>
      <c r="G193" s="3"/>
      <c r="I193" s="39"/>
      <c r="L193" s="3"/>
    </row>
    <row r="194" spans="1:12" ht="12.5" x14ac:dyDescent="0.25">
      <c r="A194" s="2">
        <v>190</v>
      </c>
      <c r="B194" s="11">
        <v>175.75370000000001</v>
      </c>
      <c r="G194" s="3"/>
      <c r="I194" s="39"/>
      <c r="L194" s="3"/>
    </row>
    <row r="195" spans="1:12" ht="12.5" x14ac:dyDescent="0.25">
      <c r="A195" s="2">
        <v>191</v>
      </c>
      <c r="B195" s="11">
        <v>175.75370000000001</v>
      </c>
      <c r="G195" s="3"/>
      <c r="I195" s="39"/>
      <c r="L195" s="3"/>
    </row>
    <row r="196" spans="1:12" ht="12.5" x14ac:dyDescent="0.25">
      <c r="A196" s="2">
        <v>192</v>
      </c>
      <c r="B196" s="11">
        <v>175.75370000000001</v>
      </c>
      <c r="G196" s="3"/>
      <c r="I196" s="39"/>
      <c r="L196" s="3"/>
    </row>
    <row r="197" spans="1:12" ht="12.5" x14ac:dyDescent="0.25">
      <c r="A197" s="2">
        <v>193</v>
      </c>
      <c r="B197" s="11">
        <v>175.75370000000001</v>
      </c>
      <c r="G197" s="3"/>
      <c r="I197" s="39"/>
      <c r="L197" s="3"/>
    </row>
    <row r="198" spans="1:12" ht="12.5" x14ac:dyDescent="0.25">
      <c r="A198" s="2">
        <v>194</v>
      </c>
      <c r="B198" s="11">
        <v>175.75370000000001</v>
      </c>
      <c r="G198" s="3"/>
      <c r="I198" s="39"/>
      <c r="L198" s="3"/>
    </row>
    <row r="199" spans="1:12" ht="12.5" x14ac:dyDescent="0.25">
      <c r="A199" s="2">
        <v>195</v>
      </c>
      <c r="B199" s="11">
        <v>175.75370000000001</v>
      </c>
      <c r="G199" s="3"/>
      <c r="I199" s="39"/>
      <c r="L199" s="3"/>
    </row>
    <row r="200" spans="1:12" ht="12.5" x14ac:dyDescent="0.25">
      <c r="A200" s="2">
        <v>196</v>
      </c>
      <c r="B200" s="11">
        <v>175.75370000000001</v>
      </c>
      <c r="G200" s="3"/>
      <c r="I200" s="39"/>
      <c r="L200" s="3"/>
    </row>
    <row r="201" spans="1:12" ht="12.5" x14ac:dyDescent="0.25">
      <c r="A201" s="2">
        <v>197</v>
      </c>
      <c r="B201" s="11">
        <v>175.75370000000001</v>
      </c>
      <c r="G201" s="3"/>
      <c r="I201" s="39"/>
      <c r="L201" s="3"/>
    </row>
    <row r="202" spans="1:12" ht="12.5" x14ac:dyDescent="0.25">
      <c r="A202" s="2">
        <v>198</v>
      </c>
      <c r="B202" s="11">
        <v>175.75370000000001</v>
      </c>
      <c r="G202" s="3"/>
      <c r="I202" s="39"/>
      <c r="L202" s="3"/>
    </row>
    <row r="203" spans="1:12" ht="12.5" x14ac:dyDescent="0.25">
      <c r="A203" s="2">
        <v>199</v>
      </c>
      <c r="B203" s="11">
        <v>175.75370000000001</v>
      </c>
      <c r="G203" s="3"/>
      <c r="I203" s="39"/>
      <c r="L203" s="3"/>
    </row>
    <row r="204" spans="1:12" ht="12.5" x14ac:dyDescent="0.25">
      <c r="A204" s="2">
        <v>200</v>
      </c>
      <c r="B204" s="11">
        <v>175.75370000000001</v>
      </c>
      <c r="G204" s="3"/>
      <c r="I204" s="39"/>
      <c r="L204" s="3"/>
    </row>
    <row r="205" spans="1:12" ht="12.5" x14ac:dyDescent="0.25">
      <c r="A205" s="2">
        <v>201</v>
      </c>
      <c r="B205" s="11">
        <v>175.75370000000001</v>
      </c>
      <c r="G205" s="3"/>
      <c r="I205" s="39"/>
      <c r="L205" s="3"/>
    </row>
    <row r="206" spans="1:12" ht="12.5" x14ac:dyDescent="0.25">
      <c r="A206" s="2">
        <v>202</v>
      </c>
      <c r="B206" s="11">
        <v>175.75370000000001</v>
      </c>
      <c r="G206" s="3"/>
      <c r="I206" s="39"/>
      <c r="L206" s="3"/>
    </row>
    <row r="207" spans="1:12" ht="12.5" x14ac:dyDescent="0.25">
      <c r="A207" s="2">
        <v>203</v>
      </c>
      <c r="B207" s="11">
        <v>175.75370000000001</v>
      </c>
      <c r="G207" s="3"/>
      <c r="I207" s="39"/>
      <c r="L207" s="3"/>
    </row>
    <row r="208" spans="1:12" ht="12.5" x14ac:dyDescent="0.25">
      <c r="A208" s="2">
        <v>204</v>
      </c>
      <c r="B208" s="11">
        <v>175.75370000000001</v>
      </c>
      <c r="G208" s="3"/>
      <c r="I208" s="39"/>
      <c r="L208" s="3"/>
    </row>
    <row r="209" spans="1:12" ht="12.5" x14ac:dyDescent="0.25">
      <c r="A209" s="2">
        <v>205</v>
      </c>
      <c r="B209" s="11">
        <v>175.75370000000001</v>
      </c>
      <c r="G209" s="3"/>
      <c r="I209" s="39"/>
      <c r="L209" s="3"/>
    </row>
    <row r="210" spans="1:12" ht="12.5" x14ac:dyDescent="0.25">
      <c r="A210" s="2">
        <v>206</v>
      </c>
      <c r="B210" s="11">
        <v>175.75370000000001</v>
      </c>
      <c r="G210" s="3"/>
      <c r="I210" s="39"/>
      <c r="L210" s="3"/>
    </row>
    <row r="211" spans="1:12" ht="12.5" x14ac:dyDescent="0.25">
      <c r="A211" s="2">
        <v>207</v>
      </c>
      <c r="B211" s="11">
        <v>175.75370000000001</v>
      </c>
      <c r="G211" s="3"/>
      <c r="I211" s="39"/>
      <c r="L211" s="3"/>
    </row>
    <row r="212" spans="1:12" ht="12.5" x14ac:dyDescent="0.25">
      <c r="A212" s="2">
        <v>208</v>
      </c>
      <c r="B212" s="11">
        <v>175.75370000000001</v>
      </c>
      <c r="G212" s="3"/>
      <c r="I212" s="39"/>
      <c r="L212" s="3"/>
    </row>
    <row r="213" spans="1:12" ht="12.5" x14ac:dyDescent="0.25">
      <c r="A213" s="2">
        <v>209</v>
      </c>
      <c r="B213" s="11">
        <v>175.75370000000001</v>
      </c>
      <c r="G213" s="3"/>
      <c r="I213" s="39"/>
      <c r="L213" s="3"/>
    </row>
    <row r="214" spans="1:12" ht="12.5" x14ac:dyDescent="0.25">
      <c r="A214" s="2">
        <v>210</v>
      </c>
      <c r="B214" s="11">
        <v>52.618600000000001</v>
      </c>
      <c r="G214" s="3"/>
      <c r="I214" s="39"/>
      <c r="L214" s="3"/>
    </row>
    <row r="215" spans="1:12" ht="12.5" x14ac:dyDescent="0.25">
      <c r="A215" s="2">
        <v>211</v>
      </c>
      <c r="B215" s="11">
        <v>52.618600000000001</v>
      </c>
      <c r="G215" s="3"/>
      <c r="I215" s="39"/>
      <c r="L215" s="3"/>
    </row>
    <row r="216" spans="1:12" ht="12.5" x14ac:dyDescent="0.25">
      <c r="A216" s="2">
        <v>212</v>
      </c>
      <c r="B216" s="11">
        <v>52.618600000000001</v>
      </c>
      <c r="G216" s="3"/>
      <c r="I216" s="39"/>
      <c r="L216" s="3"/>
    </row>
    <row r="217" spans="1:12" ht="12.5" x14ac:dyDescent="0.25">
      <c r="A217" s="2">
        <v>213</v>
      </c>
      <c r="B217" s="11">
        <v>52.618600000000001</v>
      </c>
      <c r="G217" s="3"/>
      <c r="I217" s="39"/>
      <c r="L217" s="3"/>
    </row>
    <row r="218" spans="1:12" ht="12.5" x14ac:dyDescent="0.25">
      <c r="A218" s="2">
        <v>214</v>
      </c>
      <c r="B218" s="11">
        <v>52.618600000000001</v>
      </c>
      <c r="G218" s="3"/>
      <c r="I218" s="39"/>
      <c r="L218" s="3"/>
    </row>
    <row r="219" spans="1:12" ht="12.5" x14ac:dyDescent="0.25">
      <c r="A219" s="2">
        <v>215</v>
      </c>
      <c r="B219" s="11">
        <v>52.618600000000001</v>
      </c>
      <c r="G219" s="3"/>
      <c r="I219" s="39"/>
      <c r="L219" s="3"/>
    </row>
    <row r="220" spans="1:12" ht="12.5" x14ac:dyDescent="0.25">
      <c r="A220" s="2">
        <v>216</v>
      </c>
      <c r="B220" s="11">
        <v>52.618600000000001</v>
      </c>
      <c r="G220" s="3"/>
      <c r="I220" s="39"/>
      <c r="L220" s="3"/>
    </row>
    <row r="221" spans="1:12" ht="12.5" x14ac:dyDescent="0.25">
      <c r="A221" s="2">
        <v>217</v>
      </c>
      <c r="B221" s="11">
        <v>52.618600000000001</v>
      </c>
      <c r="G221" s="3"/>
      <c r="I221" s="39"/>
      <c r="L221" s="3"/>
    </row>
    <row r="222" spans="1:12" ht="12.5" x14ac:dyDescent="0.25">
      <c r="A222" s="2">
        <v>218</v>
      </c>
      <c r="B222" s="11">
        <v>52.618600000000001</v>
      </c>
      <c r="G222" s="3"/>
      <c r="I222" s="39"/>
      <c r="L222" s="3"/>
    </row>
    <row r="223" spans="1:12" ht="12.5" x14ac:dyDescent="0.25">
      <c r="A223" s="2">
        <v>219</v>
      </c>
      <c r="B223" s="11">
        <v>52.618600000000001</v>
      </c>
      <c r="G223" s="3"/>
      <c r="I223" s="39"/>
      <c r="L223" s="3"/>
    </row>
    <row r="224" spans="1:12" ht="12.5" x14ac:dyDescent="0.25">
      <c r="A224" s="2">
        <v>220</v>
      </c>
      <c r="B224" s="11">
        <v>52.618600000000001</v>
      </c>
      <c r="G224" s="3"/>
      <c r="I224" s="39"/>
      <c r="L224" s="3"/>
    </row>
    <row r="225" spans="1:12" ht="12.5" x14ac:dyDescent="0.25">
      <c r="A225" s="2">
        <v>221</v>
      </c>
      <c r="B225" s="11">
        <v>52.618600000000001</v>
      </c>
      <c r="G225" s="3"/>
      <c r="I225" s="39"/>
      <c r="L225" s="3"/>
    </row>
    <row r="226" spans="1:12" ht="12.5" x14ac:dyDescent="0.25">
      <c r="A226" s="2">
        <v>222</v>
      </c>
      <c r="B226" s="11">
        <v>52.618600000000001</v>
      </c>
      <c r="G226" s="3"/>
      <c r="I226" s="39"/>
      <c r="L226" s="3"/>
    </row>
    <row r="227" spans="1:12" ht="12.5" x14ac:dyDescent="0.25">
      <c r="A227" s="2">
        <v>223</v>
      </c>
      <c r="B227" s="11">
        <v>52.618600000000001</v>
      </c>
      <c r="G227" s="3"/>
      <c r="I227" s="39"/>
      <c r="L227" s="3"/>
    </row>
    <row r="228" spans="1:12" ht="12.5" x14ac:dyDescent="0.25">
      <c r="A228" s="2">
        <v>224</v>
      </c>
      <c r="B228" s="11">
        <v>52.618600000000001</v>
      </c>
      <c r="G228" s="3"/>
      <c r="I228" s="39"/>
      <c r="L228" s="3"/>
    </row>
    <row r="229" spans="1:12" ht="12.5" x14ac:dyDescent="0.25">
      <c r="A229" s="2">
        <v>225</v>
      </c>
      <c r="B229" s="11">
        <v>52.618600000000001</v>
      </c>
      <c r="G229" s="3"/>
      <c r="I229" s="39"/>
      <c r="L229" s="3"/>
    </row>
    <row r="230" spans="1:12" ht="12.5" x14ac:dyDescent="0.25">
      <c r="A230" s="2">
        <v>226</v>
      </c>
      <c r="B230" s="11">
        <v>52.618600000000001</v>
      </c>
      <c r="G230" s="3"/>
      <c r="I230" s="39"/>
      <c r="L230" s="3"/>
    </row>
    <row r="231" spans="1:12" ht="12.5" x14ac:dyDescent="0.25">
      <c r="A231" s="2">
        <v>227</v>
      </c>
      <c r="B231" s="11">
        <v>52.618600000000001</v>
      </c>
      <c r="G231" s="3"/>
      <c r="I231" s="39"/>
      <c r="L231" s="3"/>
    </row>
    <row r="232" spans="1:12" ht="12.5" x14ac:dyDescent="0.25">
      <c r="A232" s="2">
        <v>228</v>
      </c>
      <c r="B232" s="11">
        <v>52.618600000000001</v>
      </c>
      <c r="G232" s="3"/>
      <c r="I232" s="39"/>
      <c r="L232" s="3"/>
    </row>
    <row r="233" spans="1:12" ht="12.5" x14ac:dyDescent="0.25">
      <c r="A233" s="2">
        <v>229</v>
      </c>
      <c r="B233" s="11">
        <v>52.618600000000001</v>
      </c>
      <c r="G233" s="3"/>
      <c r="I233" s="39"/>
      <c r="L233" s="3"/>
    </row>
    <row r="234" spans="1:12" ht="12.5" x14ac:dyDescent="0.25">
      <c r="A234" s="2">
        <v>230</v>
      </c>
      <c r="B234" s="11">
        <v>52.618600000000001</v>
      </c>
      <c r="G234" s="3"/>
      <c r="I234" s="39"/>
      <c r="L234" s="3"/>
    </row>
    <row r="235" spans="1:12" ht="12.5" x14ac:dyDescent="0.25">
      <c r="A235" s="2">
        <v>231</v>
      </c>
      <c r="B235" s="11">
        <v>52.618600000000001</v>
      </c>
      <c r="G235" s="3"/>
      <c r="I235" s="39"/>
      <c r="L235" s="3"/>
    </row>
    <row r="236" spans="1:12" ht="12.5" x14ac:dyDescent="0.25">
      <c r="A236" s="2">
        <v>232</v>
      </c>
      <c r="B236" s="11">
        <v>52.618600000000001</v>
      </c>
      <c r="G236" s="3"/>
      <c r="I236" s="39"/>
      <c r="L236" s="3"/>
    </row>
    <row r="237" spans="1:12" ht="12.5" x14ac:dyDescent="0.25">
      <c r="A237" s="2">
        <v>233</v>
      </c>
      <c r="B237" s="11">
        <v>52.618600000000001</v>
      </c>
      <c r="G237" s="3"/>
      <c r="I237" s="39"/>
      <c r="L237" s="3"/>
    </row>
    <row r="238" spans="1:12" ht="12.5" x14ac:dyDescent="0.25">
      <c r="A238" s="2">
        <v>234</v>
      </c>
      <c r="B238" s="11">
        <v>52.618600000000001</v>
      </c>
      <c r="G238" s="3"/>
      <c r="I238" s="39"/>
      <c r="L238" s="3"/>
    </row>
    <row r="239" spans="1:12" ht="12.5" x14ac:dyDescent="0.25">
      <c r="A239" s="2">
        <v>235</v>
      </c>
      <c r="B239" s="11">
        <v>52.618600000000001</v>
      </c>
      <c r="G239" s="3"/>
      <c r="I239" s="39"/>
      <c r="L239" s="3"/>
    </row>
    <row r="240" spans="1:12" ht="12.5" x14ac:dyDescent="0.25">
      <c r="A240" s="2">
        <v>236</v>
      </c>
      <c r="B240" s="11">
        <v>52.618600000000001</v>
      </c>
      <c r="G240" s="3"/>
      <c r="I240" s="39"/>
      <c r="L240" s="3"/>
    </row>
    <row r="241" spans="1:12" ht="12.5" x14ac:dyDescent="0.25">
      <c r="A241" s="2">
        <v>237</v>
      </c>
      <c r="B241" s="11">
        <v>52.618600000000001</v>
      </c>
      <c r="G241" s="3"/>
      <c r="I241" s="39"/>
      <c r="L241" s="3"/>
    </row>
    <row r="242" spans="1:12" ht="12.5" x14ac:dyDescent="0.25">
      <c r="A242" s="2">
        <v>238</v>
      </c>
      <c r="B242" s="11">
        <v>52.618600000000001</v>
      </c>
      <c r="G242" s="3"/>
      <c r="I242" s="39"/>
      <c r="L242" s="3"/>
    </row>
    <row r="243" spans="1:12" ht="12.5" x14ac:dyDescent="0.25">
      <c r="A243" s="2">
        <v>239</v>
      </c>
      <c r="B243" s="11">
        <v>52.618600000000001</v>
      </c>
      <c r="G243" s="3"/>
      <c r="I243" s="39"/>
      <c r="L243" s="3"/>
    </row>
    <row r="244" spans="1:12" ht="12.5" x14ac:dyDescent="0.25">
      <c r="A244" s="2">
        <v>240</v>
      </c>
      <c r="B244" s="11">
        <v>58.727499999999999</v>
      </c>
      <c r="G244" s="3"/>
      <c r="I244" s="39"/>
      <c r="L244" s="3"/>
    </row>
    <row r="245" spans="1:12" ht="12.5" x14ac:dyDescent="0.25">
      <c r="A245" s="2">
        <v>241</v>
      </c>
      <c r="B245" s="11">
        <v>58.727499999999999</v>
      </c>
      <c r="G245" s="3"/>
      <c r="I245" s="39"/>
      <c r="L245" s="3"/>
    </row>
    <row r="246" spans="1:12" ht="12.5" x14ac:dyDescent="0.25">
      <c r="A246" s="2">
        <v>242</v>
      </c>
      <c r="B246" s="11">
        <v>58.727499999999999</v>
      </c>
      <c r="G246" s="3"/>
      <c r="I246" s="39"/>
      <c r="L246" s="3"/>
    </row>
    <row r="247" spans="1:12" ht="12.5" x14ac:dyDescent="0.25">
      <c r="A247" s="2">
        <v>243</v>
      </c>
      <c r="B247" s="11">
        <v>58.727499999999999</v>
      </c>
      <c r="G247" s="3"/>
      <c r="I247" s="39"/>
      <c r="L247" s="3"/>
    </row>
    <row r="248" spans="1:12" ht="12.5" x14ac:dyDescent="0.25">
      <c r="A248" s="2">
        <v>244</v>
      </c>
      <c r="B248" s="11">
        <v>58.727499999999999</v>
      </c>
      <c r="G248" s="3"/>
      <c r="I248" s="39"/>
      <c r="L248" s="3"/>
    </row>
    <row r="249" spans="1:12" ht="12.5" x14ac:dyDescent="0.25">
      <c r="A249" s="2">
        <v>245</v>
      </c>
      <c r="B249" s="11">
        <v>58.727499999999999</v>
      </c>
      <c r="G249" s="3"/>
      <c r="I249" s="39"/>
      <c r="L249" s="3"/>
    </row>
    <row r="250" spans="1:12" ht="12.5" x14ac:dyDescent="0.25">
      <c r="A250" s="2">
        <v>246</v>
      </c>
      <c r="B250" s="11">
        <v>58.727499999999999</v>
      </c>
      <c r="G250" s="3"/>
      <c r="I250" s="39"/>
      <c r="L250" s="3"/>
    </row>
    <row r="251" spans="1:12" ht="12.5" x14ac:dyDescent="0.25">
      <c r="A251" s="2">
        <v>247</v>
      </c>
      <c r="B251" s="11">
        <v>58.727499999999999</v>
      </c>
      <c r="G251" s="3"/>
      <c r="I251" s="39"/>
      <c r="L251" s="3"/>
    </row>
    <row r="252" spans="1:12" ht="12.5" x14ac:dyDescent="0.25">
      <c r="A252" s="2">
        <v>248</v>
      </c>
      <c r="B252" s="11">
        <v>58.727499999999999</v>
      </c>
      <c r="G252" s="3"/>
      <c r="I252" s="39"/>
      <c r="L252" s="3"/>
    </row>
    <row r="253" spans="1:12" ht="12.5" x14ac:dyDescent="0.25">
      <c r="A253" s="2">
        <v>249</v>
      </c>
      <c r="B253" s="11">
        <v>58.727499999999999</v>
      </c>
      <c r="G253" s="3"/>
      <c r="I253" s="39"/>
      <c r="L253" s="3"/>
    </row>
    <row r="254" spans="1:12" ht="12.5" x14ac:dyDescent="0.25">
      <c r="A254" s="2">
        <v>250</v>
      </c>
      <c r="B254" s="11">
        <v>58.727499999999999</v>
      </c>
      <c r="G254" s="3"/>
      <c r="I254" s="39"/>
      <c r="L254" s="3"/>
    </row>
    <row r="255" spans="1:12" ht="12.5" x14ac:dyDescent="0.25">
      <c r="A255" s="2">
        <v>251</v>
      </c>
      <c r="B255" s="11">
        <v>58.727499999999999</v>
      </c>
      <c r="G255" s="3"/>
      <c r="I255" s="39"/>
      <c r="L255" s="3"/>
    </row>
    <row r="256" spans="1:12" ht="12.5" x14ac:dyDescent="0.25">
      <c r="A256" s="2">
        <v>252</v>
      </c>
      <c r="B256" s="11">
        <v>58.727499999999999</v>
      </c>
      <c r="G256" s="3"/>
      <c r="I256" s="39"/>
      <c r="L256" s="3"/>
    </row>
    <row r="257" spans="1:12" ht="12.5" x14ac:dyDescent="0.25">
      <c r="A257" s="2">
        <v>253</v>
      </c>
      <c r="B257" s="11">
        <v>58.727499999999999</v>
      </c>
      <c r="G257" s="3"/>
      <c r="I257" s="39"/>
      <c r="L257" s="3"/>
    </row>
    <row r="258" spans="1:12" ht="12.5" x14ac:dyDescent="0.25">
      <c r="A258" s="2">
        <v>254</v>
      </c>
      <c r="B258" s="11">
        <v>58.727499999999999</v>
      </c>
      <c r="G258" s="3"/>
      <c r="I258" s="39"/>
      <c r="L258" s="3"/>
    </row>
    <row r="259" spans="1:12" ht="12.5" x14ac:dyDescent="0.25">
      <c r="A259" s="2">
        <v>255</v>
      </c>
      <c r="B259" s="11">
        <v>58.727499999999999</v>
      </c>
      <c r="G259" s="3"/>
      <c r="I259" s="39"/>
      <c r="L259" s="3"/>
    </row>
    <row r="260" spans="1:12" ht="12.5" x14ac:dyDescent="0.25">
      <c r="A260" s="2">
        <v>256</v>
      </c>
      <c r="B260" s="11">
        <v>58.727499999999999</v>
      </c>
      <c r="G260" s="3"/>
      <c r="I260" s="39"/>
      <c r="L260" s="3"/>
    </row>
    <row r="261" spans="1:12" ht="12.5" x14ac:dyDescent="0.25">
      <c r="A261" s="2">
        <v>257</v>
      </c>
      <c r="B261" s="11">
        <v>58.727499999999999</v>
      </c>
      <c r="G261" s="3"/>
      <c r="I261" s="39"/>
      <c r="L261" s="3"/>
    </row>
    <row r="262" spans="1:12" ht="12.5" x14ac:dyDescent="0.25">
      <c r="A262" s="2">
        <v>258</v>
      </c>
      <c r="B262" s="11">
        <v>58.727499999999999</v>
      </c>
      <c r="G262" s="3"/>
      <c r="I262" s="39"/>
      <c r="L262" s="3"/>
    </row>
    <row r="263" spans="1:12" ht="12.5" x14ac:dyDescent="0.25">
      <c r="A263" s="2">
        <v>259</v>
      </c>
      <c r="B263" s="11">
        <v>58.727499999999999</v>
      </c>
      <c r="G263" s="3"/>
      <c r="I263" s="39"/>
      <c r="L263" s="3"/>
    </row>
    <row r="264" spans="1:12" ht="12.5" x14ac:dyDescent="0.25">
      <c r="A264" s="2">
        <v>260</v>
      </c>
      <c r="B264" s="11">
        <v>58.727499999999999</v>
      </c>
      <c r="G264" s="3"/>
      <c r="I264" s="39"/>
      <c r="L264" s="3"/>
    </row>
    <row r="265" spans="1:12" ht="12.5" x14ac:dyDescent="0.25">
      <c r="A265" s="2">
        <v>261</v>
      </c>
      <c r="B265" s="11">
        <v>58.727499999999999</v>
      </c>
      <c r="G265" s="3"/>
      <c r="I265" s="39"/>
      <c r="L265" s="3"/>
    </row>
    <row r="266" spans="1:12" ht="12.5" x14ac:dyDescent="0.25">
      <c r="A266" s="2">
        <v>262</v>
      </c>
      <c r="B266" s="11">
        <v>58.727499999999999</v>
      </c>
      <c r="G266" s="3"/>
      <c r="I266" s="39"/>
      <c r="L266" s="3"/>
    </row>
    <row r="267" spans="1:12" ht="12.5" x14ac:dyDescent="0.25">
      <c r="A267" s="2">
        <v>263</v>
      </c>
      <c r="B267" s="11">
        <v>58.727499999999999</v>
      </c>
      <c r="G267" s="3"/>
      <c r="I267" s="39"/>
      <c r="L267" s="3"/>
    </row>
    <row r="268" spans="1:12" ht="12.5" x14ac:dyDescent="0.25">
      <c r="A268" s="2">
        <v>264</v>
      </c>
      <c r="B268" s="11">
        <v>58.727499999999999</v>
      </c>
      <c r="G268" s="3"/>
      <c r="I268" s="39"/>
      <c r="L268" s="3"/>
    </row>
    <row r="269" spans="1:12" ht="12.5" x14ac:dyDescent="0.25">
      <c r="A269" s="2">
        <v>265</v>
      </c>
      <c r="B269" s="11">
        <v>58.727499999999999</v>
      </c>
      <c r="G269" s="3"/>
      <c r="I269" s="39"/>
      <c r="L269" s="3"/>
    </row>
    <row r="270" spans="1:12" ht="12.5" x14ac:dyDescent="0.25">
      <c r="A270" s="2">
        <v>266</v>
      </c>
      <c r="B270" s="11">
        <v>58.727499999999999</v>
      </c>
      <c r="G270" s="3"/>
      <c r="I270" s="39"/>
      <c r="L270" s="3"/>
    </row>
    <row r="271" spans="1:12" ht="12.5" x14ac:dyDescent="0.25">
      <c r="A271" s="2">
        <v>267</v>
      </c>
      <c r="B271" s="11">
        <v>58.727499999999999</v>
      </c>
      <c r="G271" s="3"/>
      <c r="I271" s="39"/>
      <c r="L271" s="3"/>
    </row>
    <row r="272" spans="1:12" ht="12.5" x14ac:dyDescent="0.25">
      <c r="A272" s="2">
        <v>268</v>
      </c>
      <c r="B272" s="11">
        <v>58.727499999999999</v>
      </c>
      <c r="G272" s="3"/>
      <c r="I272" s="39"/>
      <c r="L272" s="3"/>
    </row>
    <row r="273" spans="1:12" ht="12.5" x14ac:dyDescent="0.25">
      <c r="A273" s="2">
        <v>269</v>
      </c>
      <c r="B273" s="11">
        <v>58.727499999999999</v>
      </c>
      <c r="G273" s="3"/>
      <c r="I273" s="39"/>
      <c r="L273" s="3"/>
    </row>
    <row r="274" spans="1:12" ht="12.5" x14ac:dyDescent="0.25">
      <c r="A274" s="2">
        <v>270</v>
      </c>
      <c r="B274" s="11">
        <v>65.076400000000007</v>
      </c>
      <c r="G274" s="3"/>
      <c r="I274" s="39"/>
      <c r="L274" s="3"/>
    </row>
    <row r="275" spans="1:12" ht="12.5" x14ac:dyDescent="0.25">
      <c r="A275" s="2">
        <v>271</v>
      </c>
      <c r="B275" s="11">
        <v>65.076400000000007</v>
      </c>
      <c r="G275" s="3"/>
      <c r="I275" s="39"/>
      <c r="L275" s="3"/>
    </row>
    <row r="276" spans="1:12" ht="12.5" x14ac:dyDescent="0.25">
      <c r="A276" s="2">
        <v>272</v>
      </c>
      <c r="B276" s="11">
        <v>65.076400000000007</v>
      </c>
      <c r="G276" s="3"/>
      <c r="I276" s="39"/>
      <c r="L276" s="3"/>
    </row>
    <row r="277" spans="1:12" ht="12.5" x14ac:dyDescent="0.25">
      <c r="A277" s="2">
        <v>273</v>
      </c>
      <c r="B277" s="11">
        <v>65.076400000000007</v>
      </c>
      <c r="G277" s="3"/>
      <c r="I277" s="39"/>
      <c r="L277" s="3"/>
    </row>
    <row r="278" spans="1:12" ht="12.5" x14ac:dyDescent="0.25">
      <c r="A278" s="2">
        <v>274</v>
      </c>
      <c r="B278" s="11">
        <v>65.076400000000007</v>
      </c>
      <c r="G278" s="3"/>
      <c r="I278" s="39"/>
      <c r="L278" s="3"/>
    </row>
    <row r="279" spans="1:12" ht="12.5" x14ac:dyDescent="0.25">
      <c r="A279" s="2">
        <v>275</v>
      </c>
      <c r="B279" s="11">
        <v>65.076400000000007</v>
      </c>
      <c r="G279" s="3"/>
      <c r="I279" s="39"/>
      <c r="L279" s="3"/>
    </row>
    <row r="280" spans="1:12" ht="12.5" x14ac:dyDescent="0.25">
      <c r="A280" s="2">
        <v>276</v>
      </c>
      <c r="B280" s="11">
        <v>65.076400000000007</v>
      </c>
      <c r="G280" s="3"/>
      <c r="I280" s="39"/>
      <c r="L280" s="3"/>
    </row>
    <row r="281" spans="1:12" ht="12.5" x14ac:dyDescent="0.25">
      <c r="A281" s="2">
        <v>277</v>
      </c>
      <c r="B281" s="11">
        <v>65.076400000000007</v>
      </c>
      <c r="G281" s="3"/>
      <c r="I281" s="39"/>
      <c r="L281" s="3"/>
    </row>
    <row r="282" spans="1:12" ht="12.5" x14ac:dyDescent="0.25">
      <c r="A282" s="2">
        <v>278</v>
      </c>
      <c r="B282" s="11">
        <v>65.076400000000007</v>
      </c>
      <c r="G282" s="3"/>
      <c r="I282" s="39"/>
      <c r="L282" s="3"/>
    </row>
    <row r="283" spans="1:12" ht="12.5" x14ac:dyDescent="0.25">
      <c r="A283" s="2">
        <v>279</v>
      </c>
      <c r="B283" s="11">
        <v>65.076400000000007</v>
      </c>
      <c r="G283" s="3"/>
      <c r="I283" s="39"/>
      <c r="L283" s="3"/>
    </row>
    <row r="284" spans="1:12" ht="12.5" x14ac:dyDescent="0.25">
      <c r="A284" s="2">
        <v>280</v>
      </c>
      <c r="B284" s="11">
        <v>65.076400000000007</v>
      </c>
      <c r="G284" s="3"/>
      <c r="I284" s="39"/>
      <c r="L284" s="3"/>
    </row>
    <row r="285" spans="1:12" ht="12.5" x14ac:dyDescent="0.25">
      <c r="A285" s="2">
        <v>281</v>
      </c>
      <c r="B285" s="11">
        <v>65.076400000000007</v>
      </c>
      <c r="G285" s="3"/>
      <c r="I285" s="39"/>
      <c r="L285" s="3"/>
    </row>
    <row r="286" spans="1:12" ht="12.5" x14ac:dyDescent="0.25">
      <c r="A286" s="2">
        <v>282</v>
      </c>
      <c r="B286" s="11">
        <v>65.076400000000007</v>
      </c>
      <c r="G286" s="3"/>
      <c r="I286" s="39"/>
      <c r="L286" s="3"/>
    </row>
    <row r="287" spans="1:12" ht="12.5" x14ac:dyDescent="0.25">
      <c r="A287" s="2">
        <v>283</v>
      </c>
      <c r="B287" s="11">
        <v>65.076400000000007</v>
      </c>
      <c r="G287" s="3"/>
      <c r="I287" s="39"/>
      <c r="L287" s="3"/>
    </row>
    <row r="288" spans="1:12" ht="12.5" x14ac:dyDescent="0.25">
      <c r="A288" s="2">
        <v>284</v>
      </c>
      <c r="B288" s="11">
        <v>65.076400000000007</v>
      </c>
      <c r="G288" s="3"/>
      <c r="I288" s="39"/>
      <c r="L288" s="3"/>
    </row>
    <row r="289" spans="1:12" ht="12.5" x14ac:dyDescent="0.25">
      <c r="A289" s="2">
        <v>285</v>
      </c>
      <c r="B289" s="11">
        <v>65.076400000000007</v>
      </c>
      <c r="G289" s="3"/>
      <c r="I289" s="39"/>
      <c r="L289" s="3"/>
    </row>
    <row r="290" spans="1:12" ht="12.5" x14ac:dyDescent="0.25">
      <c r="A290" s="2">
        <v>286</v>
      </c>
      <c r="B290" s="11">
        <v>65.076400000000007</v>
      </c>
      <c r="G290" s="3"/>
      <c r="I290" s="39"/>
      <c r="L290" s="3"/>
    </row>
    <row r="291" spans="1:12" ht="12.5" x14ac:dyDescent="0.25">
      <c r="A291" s="2">
        <v>287</v>
      </c>
      <c r="B291" s="11">
        <v>65.076400000000007</v>
      </c>
      <c r="G291" s="3"/>
      <c r="I291" s="39"/>
      <c r="L291" s="3"/>
    </row>
    <row r="292" spans="1:12" ht="12.5" x14ac:dyDescent="0.25">
      <c r="A292" s="2">
        <v>288</v>
      </c>
      <c r="B292" s="11">
        <v>65.076400000000007</v>
      </c>
      <c r="G292" s="3"/>
      <c r="I292" s="39"/>
      <c r="L292" s="3"/>
    </row>
    <row r="293" spans="1:12" ht="12.5" x14ac:dyDescent="0.25">
      <c r="A293" s="2">
        <v>289</v>
      </c>
      <c r="B293" s="11">
        <v>65.076400000000007</v>
      </c>
      <c r="G293" s="3"/>
      <c r="I293" s="39"/>
      <c r="L293" s="3"/>
    </row>
    <row r="294" spans="1:12" ht="12.5" x14ac:dyDescent="0.25">
      <c r="A294" s="2">
        <v>290</v>
      </c>
      <c r="B294" s="11">
        <v>65.076400000000007</v>
      </c>
      <c r="G294" s="3"/>
      <c r="I294" s="39"/>
      <c r="L294" s="3"/>
    </row>
    <row r="295" spans="1:12" ht="12.5" x14ac:dyDescent="0.25">
      <c r="A295" s="2">
        <v>291</v>
      </c>
      <c r="B295" s="11">
        <v>65.076400000000007</v>
      </c>
      <c r="G295" s="3"/>
      <c r="I295" s="39"/>
      <c r="L295" s="3"/>
    </row>
    <row r="296" spans="1:12" ht="12.5" x14ac:dyDescent="0.25">
      <c r="A296" s="2">
        <v>292</v>
      </c>
      <c r="B296" s="11">
        <v>65.076400000000007</v>
      </c>
      <c r="G296" s="3"/>
      <c r="I296" s="39"/>
      <c r="L296" s="3"/>
    </row>
    <row r="297" spans="1:12" ht="12.5" x14ac:dyDescent="0.25">
      <c r="A297" s="2">
        <v>293</v>
      </c>
      <c r="B297" s="11">
        <v>65.076400000000007</v>
      </c>
      <c r="G297" s="3"/>
      <c r="I297" s="39"/>
      <c r="L297" s="3"/>
    </row>
    <row r="298" spans="1:12" ht="12.5" x14ac:dyDescent="0.25">
      <c r="A298" s="2">
        <v>294</v>
      </c>
      <c r="B298" s="11">
        <v>65.076400000000007</v>
      </c>
      <c r="G298" s="3"/>
      <c r="I298" s="39"/>
      <c r="L298" s="3"/>
    </row>
    <row r="299" spans="1:12" ht="12.5" x14ac:dyDescent="0.25">
      <c r="A299" s="2">
        <v>295</v>
      </c>
      <c r="B299" s="11">
        <v>65.076400000000007</v>
      </c>
      <c r="G299" s="3"/>
      <c r="I299" s="39"/>
      <c r="L299" s="3"/>
    </row>
    <row r="300" spans="1:12" ht="12.5" x14ac:dyDescent="0.25">
      <c r="A300" s="2">
        <v>296</v>
      </c>
      <c r="B300" s="11">
        <v>65.076400000000007</v>
      </c>
      <c r="G300" s="3"/>
      <c r="I300" s="39"/>
      <c r="L300" s="3"/>
    </row>
    <row r="301" spans="1:12" ht="12.5" x14ac:dyDescent="0.25">
      <c r="A301" s="2">
        <v>297</v>
      </c>
      <c r="B301" s="11">
        <v>65.076400000000007</v>
      </c>
      <c r="G301" s="3"/>
      <c r="I301" s="39"/>
      <c r="L301" s="3"/>
    </row>
    <row r="302" spans="1:12" ht="12.5" x14ac:dyDescent="0.25">
      <c r="A302" s="2">
        <v>298</v>
      </c>
      <c r="B302" s="11">
        <v>65.076400000000007</v>
      </c>
      <c r="G302" s="3"/>
      <c r="I302" s="39"/>
      <c r="L302" s="3"/>
    </row>
    <row r="303" spans="1:12" ht="12.5" x14ac:dyDescent="0.25">
      <c r="A303" s="2">
        <v>299</v>
      </c>
      <c r="B303" s="11">
        <v>65.076400000000007</v>
      </c>
      <c r="G303" s="3"/>
      <c r="I303" s="39"/>
      <c r="L303" s="3"/>
    </row>
    <row r="304" spans="1:12" ht="12.5" x14ac:dyDescent="0.25">
      <c r="A304" s="2">
        <v>300</v>
      </c>
      <c r="B304" s="11">
        <v>71.343000000000004</v>
      </c>
      <c r="G304" s="3"/>
      <c r="I304" s="39"/>
      <c r="L304" s="3"/>
    </row>
    <row r="305" spans="1:12" ht="12.5" x14ac:dyDescent="0.25">
      <c r="A305" s="2">
        <v>301</v>
      </c>
      <c r="B305" s="11">
        <v>71.343000000000004</v>
      </c>
      <c r="G305" s="3"/>
      <c r="I305" s="39"/>
      <c r="L305" s="3"/>
    </row>
    <row r="306" spans="1:12" ht="12.5" x14ac:dyDescent="0.25">
      <c r="A306" s="2">
        <v>302</v>
      </c>
      <c r="B306" s="11">
        <v>71.343000000000004</v>
      </c>
      <c r="G306" s="3"/>
      <c r="I306" s="39"/>
      <c r="L306" s="3"/>
    </row>
    <row r="307" spans="1:12" ht="12.5" x14ac:dyDescent="0.25">
      <c r="A307" s="2">
        <v>303</v>
      </c>
      <c r="B307" s="11">
        <v>71.343000000000004</v>
      </c>
      <c r="G307" s="3"/>
      <c r="I307" s="39"/>
      <c r="L307" s="3"/>
    </row>
    <row r="308" spans="1:12" ht="12.5" x14ac:dyDescent="0.25">
      <c r="A308" s="2">
        <v>304</v>
      </c>
      <c r="B308" s="11">
        <v>71.343000000000004</v>
      </c>
      <c r="G308" s="3"/>
      <c r="I308" s="39"/>
      <c r="L308" s="3"/>
    </row>
    <row r="309" spans="1:12" ht="12.5" x14ac:dyDescent="0.25">
      <c r="A309" s="2">
        <v>305</v>
      </c>
      <c r="B309" s="11">
        <v>71.343000000000004</v>
      </c>
      <c r="G309" s="3"/>
      <c r="I309" s="39"/>
      <c r="L309" s="3"/>
    </row>
    <row r="310" spans="1:12" ht="12.5" x14ac:dyDescent="0.25">
      <c r="A310" s="2">
        <v>306</v>
      </c>
      <c r="B310" s="11">
        <v>71.343000000000004</v>
      </c>
      <c r="G310" s="3"/>
      <c r="I310" s="39"/>
      <c r="L310" s="3"/>
    </row>
    <row r="311" spans="1:12" ht="12.5" x14ac:dyDescent="0.25">
      <c r="A311" s="2">
        <v>307</v>
      </c>
      <c r="B311" s="11">
        <v>71.343000000000004</v>
      </c>
      <c r="G311" s="3"/>
      <c r="I311" s="39"/>
      <c r="L311" s="3"/>
    </row>
    <row r="312" spans="1:12" ht="12.5" x14ac:dyDescent="0.25">
      <c r="A312" s="2">
        <v>308</v>
      </c>
      <c r="B312" s="11">
        <v>71.343000000000004</v>
      </c>
      <c r="G312" s="3"/>
      <c r="I312" s="39"/>
      <c r="L312" s="3"/>
    </row>
    <row r="313" spans="1:12" ht="12.5" x14ac:dyDescent="0.25">
      <c r="A313" s="2">
        <v>309</v>
      </c>
      <c r="B313" s="11">
        <v>71.343000000000004</v>
      </c>
      <c r="G313" s="3"/>
      <c r="I313" s="39"/>
      <c r="L313" s="3"/>
    </row>
    <row r="314" spans="1:12" ht="12.5" x14ac:dyDescent="0.25">
      <c r="A314" s="2">
        <v>310</v>
      </c>
      <c r="B314" s="11">
        <v>71.343000000000004</v>
      </c>
      <c r="G314" s="3"/>
      <c r="I314" s="39"/>
      <c r="L314" s="3"/>
    </row>
    <row r="315" spans="1:12" ht="12.5" x14ac:dyDescent="0.25">
      <c r="A315" s="2">
        <v>311</v>
      </c>
      <c r="B315" s="11">
        <v>71.343000000000004</v>
      </c>
      <c r="G315" s="3"/>
      <c r="I315" s="39"/>
      <c r="L315" s="3"/>
    </row>
    <row r="316" spans="1:12" ht="12.5" x14ac:dyDescent="0.25">
      <c r="A316" s="2">
        <v>312</v>
      </c>
      <c r="B316" s="11">
        <v>71.343000000000004</v>
      </c>
      <c r="G316" s="3"/>
      <c r="I316" s="39"/>
      <c r="L316" s="3"/>
    </row>
    <row r="317" spans="1:12" ht="12.5" x14ac:dyDescent="0.25">
      <c r="A317" s="2">
        <v>313</v>
      </c>
      <c r="B317" s="11">
        <v>71.343000000000004</v>
      </c>
      <c r="G317" s="3"/>
      <c r="I317" s="39"/>
      <c r="L317" s="3"/>
    </row>
    <row r="318" spans="1:12" ht="12.5" x14ac:dyDescent="0.25">
      <c r="A318" s="2">
        <v>314</v>
      </c>
      <c r="B318" s="11">
        <v>71.343000000000004</v>
      </c>
      <c r="G318" s="3"/>
      <c r="I318" s="39"/>
      <c r="L318" s="3"/>
    </row>
    <row r="319" spans="1:12" ht="12.5" x14ac:dyDescent="0.25">
      <c r="A319" s="2">
        <v>315</v>
      </c>
      <c r="B319" s="11">
        <v>71.343000000000004</v>
      </c>
      <c r="G319" s="3"/>
      <c r="I319" s="39"/>
      <c r="L319" s="3"/>
    </row>
    <row r="320" spans="1:12" ht="12.5" x14ac:dyDescent="0.25">
      <c r="A320" s="2">
        <v>316</v>
      </c>
      <c r="B320" s="11">
        <v>71.343000000000004</v>
      </c>
      <c r="G320" s="3"/>
      <c r="I320" s="39"/>
      <c r="L320" s="3"/>
    </row>
    <row r="321" spans="1:12" ht="12.5" x14ac:dyDescent="0.25">
      <c r="A321" s="2">
        <v>317</v>
      </c>
      <c r="B321" s="11">
        <v>71.343000000000004</v>
      </c>
      <c r="G321" s="3"/>
      <c r="I321" s="39"/>
      <c r="L321" s="3"/>
    </row>
    <row r="322" spans="1:12" ht="12.5" x14ac:dyDescent="0.25">
      <c r="A322" s="2">
        <v>318</v>
      </c>
      <c r="B322" s="11">
        <v>71.343000000000004</v>
      </c>
      <c r="G322" s="3"/>
      <c r="I322" s="39"/>
      <c r="L322" s="3"/>
    </row>
    <row r="323" spans="1:12" ht="12.5" x14ac:dyDescent="0.25">
      <c r="A323" s="2">
        <v>319</v>
      </c>
      <c r="B323" s="11">
        <v>71.343000000000004</v>
      </c>
      <c r="G323" s="3"/>
      <c r="I323" s="39"/>
      <c r="L323" s="3"/>
    </row>
    <row r="324" spans="1:12" ht="12.5" x14ac:dyDescent="0.25">
      <c r="A324" s="2">
        <v>320</v>
      </c>
      <c r="B324" s="11">
        <v>71.343000000000004</v>
      </c>
      <c r="G324" s="3"/>
      <c r="I324" s="39"/>
      <c r="L324" s="3"/>
    </row>
    <row r="325" spans="1:12" ht="12.5" x14ac:dyDescent="0.25">
      <c r="A325" s="2">
        <v>321</v>
      </c>
      <c r="B325" s="11">
        <v>71.343000000000004</v>
      </c>
      <c r="G325" s="3"/>
      <c r="I325" s="39"/>
      <c r="L325" s="3"/>
    </row>
    <row r="326" spans="1:12" ht="12.5" x14ac:dyDescent="0.25">
      <c r="A326" s="2">
        <v>322</v>
      </c>
      <c r="B326" s="11">
        <v>71.343000000000004</v>
      </c>
      <c r="G326" s="3"/>
      <c r="I326" s="39"/>
      <c r="L326" s="3"/>
    </row>
    <row r="327" spans="1:12" ht="12.5" x14ac:dyDescent="0.25">
      <c r="A327" s="2">
        <v>323</v>
      </c>
      <c r="B327" s="11">
        <v>71.343000000000004</v>
      </c>
      <c r="G327" s="3"/>
      <c r="I327" s="39"/>
      <c r="L327" s="3"/>
    </row>
    <row r="328" spans="1:12" ht="12.5" x14ac:dyDescent="0.25">
      <c r="A328" s="2">
        <v>324</v>
      </c>
      <c r="B328" s="11">
        <v>71.343000000000004</v>
      </c>
      <c r="G328" s="3"/>
      <c r="I328" s="39"/>
      <c r="L328" s="3"/>
    </row>
    <row r="329" spans="1:12" ht="12.5" x14ac:dyDescent="0.25">
      <c r="A329" s="2">
        <v>325</v>
      </c>
      <c r="B329" s="11">
        <v>71.343000000000004</v>
      </c>
      <c r="G329" s="3"/>
      <c r="I329" s="39"/>
      <c r="L329" s="3"/>
    </row>
    <row r="330" spans="1:12" ht="12.5" x14ac:dyDescent="0.25">
      <c r="A330" s="2">
        <v>326</v>
      </c>
      <c r="B330" s="11">
        <v>71.343000000000004</v>
      </c>
      <c r="G330" s="3"/>
      <c r="I330" s="39"/>
      <c r="L330" s="3"/>
    </row>
    <row r="331" spans="1:12" ht="12.5" x14ac:dyDescent="0.25">
      <c r="A331" s="2">
        <v>327</v>
      </c>
      <c r="B331" s="11">
        <v>71.343000000000004</v>
      </c>
      <c r="G331" s="3"/>
      <c r="I331" s="39"/>
      <c r="L331" s="3"/>
    </row>
    <row r="332" spans="1:12" ht="12.5" x14ac:dyDescent="0.25">
      <c r="A332" s="2">
        <v>328</v>
      </c>
      <c r="B332" s="11">
        <v>71.343000000000004</v>
      </c>
      <c r="G332" s="3"/>
      <c r="I332" s="39"/>
      <c r="L332" s="3"/>
    </row>
    <row r="333" spans="1:12" ht="12.5" x14ac:dyDescent="0.25">
      <c r="A333" s="2">
        <v>329</v>
      </c>
      <c r="B333" s="11">
        <v>71.343000000000004</v>
      </c>
      <c r="G333" s="3"/>
      <c r="I333" s="39"/>
      <c r="L333" s="3"/>
    </row>
    <row r="334" spans="1:12" ht="12.5" x14ac:dyDescent="0.25">
      <c r="A334" s="2">
        <v>330</v>
      </c>
      <c r="B334" s="11">
        <v>77.050399999999996</v>
      </c>
      <c r="G334" s="3"/>
      <c r="I334" s="39"/>
      <c r="L334" s="3"/>
    </row>
    <row r="335" spans="1:12" ht="12.5" x14ac:dyDescent="0.25">
      <c r="A335" s="2">
        <v>331</v>
      </c>
      <c r="B335" s="11">
        <v>77.050399999999996</v>
      </c>
      <c r="G335" s="3"/>
      <c r="I335" s="39"/>
      <c r="L335" s="3"/>
    </row>
    <row r="336" spans="1:12" ht="12.5" x14ac:dyDescent="0.25">
      <c r="A336" s="2">
        <v>332</v>
      </c>
      <c r="B336" s="11">
        <v>77.050399999999996</v>
      </c>
      <c r="G336" s="3"/>
      <c r="I336" s="39"/>
      <c r="L336" s="3"/>
    </row>
    <row r="337" spans="1:12" ht="12.5" x14ac:dyDescent="0.25">
      <c r="A337" s="2">
        <v>333</v>
      </c>
      <c r="B337" s="11">
        <v>77.050399999999996</v>
      </c>
      <c r="G337" s="3"/>
      <c r="I337" s="39"/>
      <c r="L337" s="3"/>
    </row>
    <row r="338" spans="1:12" ht="12.5" x14ac:dyDescent="0.25">
      <c r="A338" s="2">
        <v>334</v>
      </c>
      <c r="B338" s="11">
        <v>77.050399999999996</v>
      </c>
      <c r="G338" s="3"/>
      <c r="I338" s="39"/>
      <c r="L338" s="3"/>
    </row>
    <row r="339" spans="1:12" ht="12.5" x14ac:dyDescent="0.25">
      <c r="A339" s="2">
        <v>335</v>
      </c>
      <c r="B339" s="11">
        <v>77.050399999999996</v>
      </c>
      <c r="G339" s="3"/>
      <c r="I339" s="39"/>
      <c r="L339" s="3"/>
    </row>
    <row r="340" spans="1:12" ht="12.5" x14ac:dyDescent="0.25">
      <c r="A340" s="2">
        <v>336</v>
      </c>
      <c r="B340" s="11">
        <v>77.050399999999996</v>
      </c>
      <c r="G340" s="3"/>
      <c r="I340" s="39"/>
      <c r="L340" s="3"/>
    </row>
    <row r="341" spans="1:12" ht="12.5" x14ac:dyDescent="0.25">
      <c r="A341" s="2">
        <v>337</v>
      </c>
      <c r="B341" s="11">
        <v>77.050399999999996</v>
      </c>
      <c r="G341" s="3"/>
      <c r="I341" s="39"/>
      <c r="L341" s="3"/>
    </row>
    <row r="342" spans="1:12" ht="12.5" x14ac:dyDescent="0.25">
      <c r="A342" s="2">
        <v>338</v>
      </c>
      <c r="B342" s="11">
        <v>77.050399999999996</v>
      </c>
      <c r="G342" s="3"/>
      <c r="I342" s="39"/>
      <c r="L342" s="3"/>
    </row>
    <row r="343" spans="1:12" ht="12.5" x14ac:dyDescent="0.25">
      <c r="A343" s="2">
        <v>339</v>
      </c>
      <c r="B343" s="11">
        <v>77.050399999999996</v>
      </c>
      <c r="G343" s="3"/>
      <c r="I343" s="39"/>
      <c r="L343" s="3"/>
    </row>
    <row r="344" spans="1:12" ht="12.5" x14ac:dyDescent="0.25">
      <c r="A344" s="2">
        <v>340</v>
      </c>
      <c r="B344" s="11">
        <v>77.050399999999996</v>
      </c>
      <c r="G344" s="3"/>
      <c r="I344" s="39"/>
      <c r="L344" s="3"/>
    </row>
    <row r="345" spans="1:12" ht="12.5" x14ac:dyDescent="0.25">
      <c r="A345" s="2">
        <v>341</v>
      </c>
      <c r="B345" s="11">
        <v>77.050399999999996</v>
      </c>
      <c r="G345" s="3"/>
      <c r="I345" s="39"/>
      <c r="L345" s="3"/>
    </row>
    <row r="346" spans="1:12" ht="12.5" x14ac:dyDescent="0.25">
      <c r="A346" s="2">
        <v>342</v>
      </c>
      <c r="B346" s="11">
        <v>77.050399999999996</v>
      </c>
      <c r="G346" s="3"/>
      <c r="I346" s="39"/>
      <c r="L346" s="3"/>
    </row>
    <row r="347" spans="1:12" ht="12.5" x14ac:dyDescent="0.25">
      <c r="A347" s="2">
        <v>343</v>
      </c>
      <c r="B347" s="11">
        <v>77.050399999999996</v>
      </c>
      <c r="G347" s="3"/>
      <c r="I347" s="39"/>
      <c r="L347" s="3"/>
    </row>
    <row r="348" spans="1:12" ht="12.5" x14ac:dyDescent="0.25">
      <c r="A348" s="2">
        <v>344</v>
      </c>
      <c r="B348" s="11">
        <v>77.050399999999996</v>
      </c>
      <c r="G348" s="3"/>
      <c r="I348" s="39"/>
      <c r="L348" s="3"/>
    </row>
    <row r="349" spans="1:12" ht="12.5" x14ac:dyDescent="0.25">
      <c r="A349" s="2">
        <v>345</v>
      </c>
      <c r="B349" s="11">
        <v>77.050399999999996</v>
      </c>
      <c r="G349" s="3"/>
      <c r="I349" s="39"/>
      <c r="L349" s="3"/>
    </row>
    <row r="350" spans="1:12" ht="12.5" x14ac:dyDescent="0.25">
      <c r="A350" s="2">
        <v>346</v>
      </c>
      <c r="B350" s="11">
        <v>77.050399999999996</v>
      </c>
      <c r="G350" s="3"/>
      <c r="I350" s="39"/>
      <c r="L350" s="3"/>
    </row>
    <row r="351" spans="1:12" ht="12.5" x14ac:dyDescent="0.25">
      <c r="A351" s="2">
        <v>347</v>
      </c>
      <c r="B351" s="11">
        <v>77.050399999999996</v>
      </c>
      <c r="G351" s="3"/>
      <c r="I351" s="39"/>
      <c r="L351" s="3"/>
    </row>
    <row r="352" spans="1:12" ht="12.5" x14ac:dyDescent="0.25">
      <c r="A352" s="2">
        <v>348</v>
      </c>
      <c r="B352" s="11">
        <v>77.050399999999996</v>
      </c>
      <c r="G352" s="3"/>
      <c r="I352" s="39"/>
      <c r="L352" s="3"/>
    </row>
    <row r="353" spans="1:12" ht="12.5" x14ac:dyDescent="0.25">
      <c r="A353" s="2">
        <v>349</v>
      </c>
      <c r="B353" s="11">
        <v>77.050399999999996</v>
      </c>
      <c r="G353" s="3"/>
      <c r="I353" s="39"/>
      <c r="L353" s="3"/>
    </row>
    <row r="354" spans="1:12" ht="12.5" x14ac:dyDescent="0.25">
      <c r="A354" s="2">
        <v>350</v>
      </c>
      <c r="B354" s="11">
        <v>77.050399999999996</v>
      </c>
      <c r="G354" s="3"/>
      <c r="I354" s="39"/>
      <c r="L354" s="3"/>
    </row>
    <row r="355" spans="1:12" ht="12.5" x14ac:dyDescent="0.25">
      <c r="A355" s="2">
        <v>351</v>
      </c>
      <c r="B355" s="11">
        <v>77.050399999999996</v>
      </c>
      <c r="G355" s="3"/>
      <c r="I355" s="39"/>
      <c r="L355" s="3"/>
    </row>
    <row r="356" spans="1:12" ht="12.5" x14ac:dyDescent="0.25">
      <c r="A356" s="2">
        <v>352</v>
      </c>
      <c r="B356" s="11">
        <v>77.050399999999996</v>
      </c>
      <c r="G356" s="3"/>
      <c r="I356" s="39"/>
      <c r="L356" s="3"/>
    </row>
    <row r="357" spans="1:12" ht="12.5" x14ac:dyDescent="0.25">
      <c r="A357" s="2">
        <v>353</v>
      </c>
      <c r="B357" s="11">
        <v>77.050399999999996</v>
      </c>
      <c r="G357" s="3"/>
      <c r="I357" s="39"/>
      <c r="L357" s="3"/>
    </row>
    <row r="358" spans="1:12" ht="12.5" x14ac:dyDescent="0.25">
      <c r="A358" s="2">
        <v>354</v>
      </c>
      <c r="B358" s="11">
        <v>77.050399999999996</v>
      </c>
      <c r="G358" s="3"/>
      <c r="I358" s="39"/>
      <c r="L358" s="3"/>
    </row>
    <row r="359" spans="1:12" ht="12.5" x14ac:dyDescent="0.25">
      <c r="A359" s="2">
        <v>355</v>
      </c>
      <c r="B359" s="11">
        <v>77.050399999999996</v>
      </c>
      <c r="G359" s="3"/>
      <c r="I359" s="39"/>
      <c r="L359" s="3"/>
    </row>
    <row r="360" spans="1:12" ht="12.5" x14ac:dyDescent="0.25">
      <c r="A360" s="2">
        <v>356</v>
      </c>
      <c r="B360" s="11">
        <v>77.050399999999996</v>
      </c>
      <c r="G360" s="3"/>
      <c r="I360" s="39"/>
      <c r="L360" s="3"/>
    </row>
    <row r="361" spans="1:12" ht="12.5" x14ac:dyDescent="0.25">
      <c r="A361" s="2">
        <v>357</v>
      </c>
      <c r="B361" s="11">
        <v>77.050399999999996</v>
      </c>
      <c r="G361" s="3"/>
      <c r="I361" s="39"/>
      <c r="L361" s="3"/>
    </row>
    <row r="362" spans="1:12" ht="12.5" x14ac:dyDescent="0.25">
      <c r="A362" s="2">
        <v>358</v>
      </c>
      <c r="B362" s="11">
        <v>77.050399999999996</v>
      </c>
      <c r="G362" s="3"/>
      <c r="I362" s="39"/>
      <c r="L362" s="3"/>
    </row>
    <row r="363" spans="1:12" ht="12.5" x14ac:dyDescent="0.25">
      <c r="A363" s="2">
        <v>359</v>
      </c>
      <c r="B363" s="11">
        <v>77.050399999999996</v>
      </c>
      <c r="G363" s="3"/>
      <c r="I363" s="39"/>
      <c r="L363" s="3"/>
    </row>
    <row r="364" spans="1:12" ht="12.5" x14ac:dyDescent="0.25">
      <c r="A364" s="2">
        <v>360</v>
      </c>
      <c r="B364" s="11">
        <v>279.97980000000001</v>
      </c>
      <c r="G364" s="3"/>
      <c r="I364" s="39"/>
      <c r="L364" s="3"/>
    </row>
    <row r="365" spans="1:12" ht="12.5" x14ac:dyDescent="0.25">
      <c r="A365" s="2">
        <v>361</v>
      </c>
      <c r="B365" s="11">
        <v>279.97980000000001</v>
      </c>
      <c r="G365" s="3"/>
      <c r="I365" s="39"/>
      <c r="L365" s="3"/>
    </row>
    <row r="366" spans="1:12" ht="12.5" x14ac:dyDescent="0.25">
      <c r="A366" s="2">
        <v>362</v>
      </c>
      <c r="B366" s="11">
        <v>279.97980000000001</v>
      </c>
      <c r="G366" s="3"/>
      <c r="I366" s="39"/>
      <c r="L366" s="3"/>
    </row>
    <row r="367" spans="1:12" ht="12.5" x14ac:dyDescent="0.25">
      <c r="A367" s="2">
        <v>363</v>
      </c>
      <c r="B367" s="11">
        <v>279.97980000000001</v>
      </c>
      <c r="G367" s="3"/>
      <c r="I367" s="39"/>
      <c r="L367" s="3"/>
    </row>
    <row r="368" spans="1:12" ht="12.5" x14ac:dyDescent="0.25">
      <c r="A368" s="2">
        <v>364</v>
      </c>
      <c r="B368" s="11">
        <v>279.97980000000001</v>
      </c>
      <c r="G368" s="3"/>
      <c r="I368" s="39"/>
      <c r="L368" s="3"/>
    </row>
    <row r="369" spans="1:12" ht="12.5" x14ac:dyDescent="0.25">
      <c r="A369" s="2">
        <v>365</v>
      </c>
      <c r="B369" s="11">
        <v>279.97980000000001</v>
      </c>
      <c r="G369" s="3"/>
      <c r="I369" s="39"/>
      <c r="L369" s="3"/>
    </row>
    <row r="370" spans="1:12" ht="12.5" x14ac:dyDescent="0.25">
      <c r="A370" s="2">
        <v>366</v>
      </c>
      <c r="B370" s="11">
        <v>280.73809999999997</v>
      </c>
      <c r="G370" s="3"/>
      <c r="I370" s="39"/>
      <c r="L370" s="3"/>
    </row>
    <row r="371" spans="1:12" ht="12.5" x14ac:dyDescent="0.25">
      <c r="G371" s="3"/>
      <c r="I371" s="39"/>
      <c r="L371" s="3"/>
    </row>
    <row r="372" spans="1:12" ht="12.5" x14ac:dyDescent="0.25">
      <c r="G372" s="3"/>
      <c r="I372" s="39"/>
      <c r="L372" s="3"/>
    </row>
    <row r="373" spans="1:12" ht="12.5" x14ac:dyDescent="0.25">
      <c r="G373" s="3"/>
      <c r="I373" s="39"/>
      <c r="L373" s="3"/>
    </row>
    <row r="374" spans="1:12" ht="12.5" x14ac:dyDescent="0.25">
      <c r="G374" s="3"/>
      <c r="I374" s="39"/>
      <c r="L374" s="3"/>
    </row>
    <row r="375" spans="1:12" ht="12.5" x14ac:dyDescent="0.25">
      <c r="G375" s="3"/>
      <c r="I375" s="39"/>
      <c r="L375" s="3"/>
    </row>
    <row r="376" spans="1:12" ht="12.5" x14ac:dyDescent="0.25">
      <c r="G376" s="3"/>
      <c r="I376" s="39"/>
      <c r="L376" s="3"/>
    </row>
    <row r="377" spans="1:12" ht="12.5" x14ac:dyDescent="0.25">
      <c r="G377" s="3"/>
      <c r="I377" s="39"/>
      <c r="L377" s="3"/>
    </row>
    <row r="378" spans="1:12" ht="12.5" x14ac:dyDescent="0.25">
      <c r="G378" s="3"/>
      <c r="I378" s="39"/>
      <c r="L378" s="3"/>
    </row>
    <row r="379" spans="1:12" ht="12.5" x14ac:dyDescent="0.25">
      <c r="G379" s="3"/>
      <c r="I379" s="39"/>
      <c r="L379" s="3"/>
    </row>
    <row r="380" spans="1:12" ht="12.5" x14ac:dyDescent="0.25">
      <c r="G380" s="3"/>
      <c r="I380" s="39"/>
      <c r="L380" s="3"/>
    </row>
    <row r="381" spans="1:12" ht="12.5" x14ac:dyDescent="0.25">
      <c r="G381" s="3"/>
      <c r="I381" s="39"/>
      <c r="L381" s="3"/>
    </row>
    <row r="382" spans="1:12" ht="12.5" x14ac:dyDescent="0.25">
      <c r="G382" s="3"/>
      <c r="I382" s="39"/>
      <c r="L382" s="3"/>
    </row>
    <row r="383" spans="1:12" ht="12.5" x14ac:dyDescent="0.25">
      <c r="G383" s="3"/>
      <c r="I383" s="39"/>
      <c r="L383" s="3"/>
    </row>
    <row r="384" spans="1:12" ht="12.5" x14ac:dyDescent="0.25">
      <c r="G384" s="3"/>
      <c r="I384" s="39"/>
      <c r="L384" s="3"/>
    </row>
    <row r="385" spans="7:12" ht="12.5" x14ac:dyDescent="0.25">
      <c r="G385" s="3"/>
      <c r="I385" s="39"/>
      <c r="L385" s="3"/>
    </row>
    <row r="386" spans="7:12" ht="12.5" x14ac:dyDescent="0.25">
      <c r="G386" s="3"/>
      <c r="I386" s="39"/>
      <c r="L386" s="3"/>
    </row>
    <row r="387" spans="7:12" ht="12.5" x14ac:dyDescent="0.25">
      <c r="G387" s="3"/>
      <c r="I387" s="39"/>
      <c r="L387" s="3"/>
    </row>
    <row r="388" spans="7:12" ht="12.5" x14ac:dyDescent="0.25">
      <c r="G388" s="3"/>
      <c r="I388" s="39"/>
      <c r="L388" s="3"/>
    </row>
    <row r="389" spans="7:12" ht="12.5" x14ac:dyDescent="0.25">
      <c r="G389" s="3"/>
      <c r="I389" s="39"/>
      <c r="L389" s="3"/>
    </row>
    <row r="390" spans="7:12" ht="12.5" x14ac:dyDescent="0.25">
      <c r="G390" s="3"/>
      <c r="L390" s="3"/>
    </row>
    <row r="391" spans="7:12" ht="12.5" x14ac:dyDescent="0.25">
      <c r="G391" s="3"/>
      <c r="L391" s="3"/>
    </row>
    <row r="392" spans="7:12" ht="12.5" x14ac:dyDescent="0.25">
      <c r="G392" s="3"/>
      <c r="L392" s="3"/>
    </row>
    <row r="393" spans="7:12" ht="12.5" x14ac:dyDescent="0.25">
      <c r="G393" s="3"/>
      <c r="L393" s="3"/>
    </row>
    <row r="394" spans="7:12" ht="12.5" x14ac:dyDescent="0.25">
      <c r="G394" s="3"/>
      <c r="L394" s="3"/>
    </row>
    <row r="395" spans="7:12" ht="12.5" x14ac:dyDescent="0.25">
      <c r="G395" s="3"/>
      <c r="L395" s="3"/>
    </row>
    <row r="396" spans="7:12" ht="12.5" x14ac:dyDescent="0.25">
      <c r="G396" s="3"/>
      <c r="L396" s="3"/>
    </row>
    <row r="397" spans="7:12" ht="12.5" x14ac:dyDescent="0.25">
      <c r="G397" s="3"/>
      <c r="L397" s="3"/>
    </row>
    <row r="398" spans="7:12" ht="12.5" x14ac:dyDescent="0.25">
      <c r="G398" s="3"/>
      <c r="L398" s="3"/>
    </row>
    <row r="399" spans="7:12" ht="12.5" x14ac:dyDescent="0.25">
      <c r="G399" s="3"/>
      <c r="L399" s="3"/>
    </row>
    <row r="400" spans="7:12" ht="12.5" x14ac:dyDescent="0.25">
      <c r="G400" s="3"/>
      <c r="L400" s="3"/>
    </row>
    <row r="401" spans="7:12" ht="12.5" x14ac:dyDescent="0.25">
      <c r="G401" s="3"/>
      <c r="L401" s="3"/>
    </row>
    <row r="402" spans="7:12" ht="12.5" x14ac:dyDescent="0.25">
      <c r="G402" s="3"/>
      <c r="L402" s="3"/>
    </row>
    <row r="403" spans="7:12" ht="12.5" x14ac:dyDescent="0.25">
      <c r="G403" s="3"/>
      <c r="L403" s="3"/>
    </row>
    <row r="404" spans="7:12" ht="12.5" x14ac:dyDescent="0.25">
      <c r="G404" s="3"/>
      <c r="L404" s="3"/>
    </row>
    <row r="405" spans="7:12" ht="12.5" x14ac:dyDescent="0.25">
      <c r="G405" s="3"/>
      <c r="L405" s="3"/>
    </row>
    <row r="406" spans="7:12" ht="12.5" x14ac:dyDescent="0.25">
      <c r="G406" s="3"/>
      <c r="L406" s="3"/>
    </row>
    <row r="407" spans="7:12" ht="12.5" x14ac:dyDescent="0.25">
      <c r="G407" s="3"/>
      <c r="L407" s="3"/>
    </row>
    <row r="408" spans="7:12" ht="12.5" x14ac:dyDescent="0.25">
      <c r="G408" s="3"/>
      <c r="L408" s="3"/>
    </row>
    <row r="409" spans="7:12" ht="12.5" x14ac:dyDescent="0.25">
      <c r="G409" s="3"/>
      <c r="L409" s="3"/>
    </row>
    <row r="410" spans="7:12" ht="12.5" x14ac:dyDescent="0.25">
      <c r="G410" s="3"/>
      <c r="L410" s="3"/>
    </row>
    <row r="411" spans="7:12" ht="12.5" x14ac:dyDescent="0.25">
      <c r="G411" s="3"/>
      <c r="L411" s="3"/>
    </row>
    <row r="412" spans="7:12" ht="12.5" x14ac:dyDescent="0.25">
      <c r="G412" s="3"/>
      <c r="L412" s="3"/>
    </row>
    <row r="413" spans="7:12" ht="12.5" x14ac:dyDescent="0.25">
      <c r="G413" s="3"/>
      <c r="L413" s="3"/>
    </row>
    <row r="414" spans="7:12" ht="12.5" x14ac:dyDescent="0.25">
      <c r="G414" s="3"/>
      <c r="L414" s="3"/>
    </row>
    <row r="415" spans="7:12" ht="12.5" x14ac:dyDescent="0.25">
      <c r="G415" s="3"/>
      <c r="L415" s="3"/>
    </row>
    <row r="416" spans="7:12" ht="12.5" x14ac:dyDescent="0.25">
      <c r="G416" s="3"/>
      <c r="L416" s="3"/>
    </row>
    <row r="417" spans="7:12" ht="12.5" x14ac:dyDescent="0.25">
      <c r="G417" s="3"/>
      <c r="L417" s="3"/>
    </row>
    <row r="418" spans="7:12" ht="12.5" x14ac:dyDescent="0.25">
      <c r="G418" s="3"/>
      <c r="L418" s="3"/>
    </row>
    <row r="419" spans="7:12" ht="12.5" x14ac:dyDescent="0.25">
      <c r="G419" s="3"/>
      <c r="L419" s="3"/>
    </row>
    <row r="420" spans="7:12" ht="12.5" x14ac:dyDescent="0.25">
      <c r="G420" s="3"/>
      <c r="L420" s="3"/>
    </row>
    <row r="421" spans="7:12" ht="12.5" x14ac:dyDescent="0.25">
      <c r="G421" s="3"/>
      <c r="L421" s="3"/>
    </row>
    <row r="422" spans="7:12" ht="12.5" x14ac:dyDescent="0.25">
      <c r="G422" s="3"/>
      <c r="L422" s="3"/>
    </row>
    <row r="423" spans="7:12" ht="12.5" x14ac:dyDescent="0.25">
      <c r="G423" s="3"/>
      <c r="L423" s="3"/>
    </row>
    <row r="424" spans="7:12" ht="12.5" x14ac:dyDescent="0.25">
      <c r="G424" s="3"/>
      <c r="L424" s="3"/>
    </row>
    <row r="425" spans="7:12" ht="12.5" x14ac:dyDescent="0.25">
      <c r="G425" s="3"/>
      <c r="L425" s="3"/>
    </row>
    <row r="426" spans="7:12" ht="12.5" x14ac:dyDescent="0.25">
      <c r="G426" s="3"/>
      <c r="L426" s="3"/>
    </row>
    <row r="427" spans="7:12" ht="12.5" x14ac:dyDescent="0.25">
      <c r="G427" s="3"/>
      <c r="L427" s="3"/>
    </row>
    <row r="428" spans="7:12" ht="12.5" x14ac:dyDescent="0.25">
      <c r="G428" s="3"/>
      <c r="L428" s="3"/>
    </row>
    <row r="429" spans="7:12" ht="12.5" x14ac:dyDescent="0.25">
      <c r="G429" s="3"/>
      <c r="L429" s="3"/>
    </row>
    <row r="430" spans="7:12" ht="12.5" x14ac:dyDescent="0.25">
      <c r="G430" s="3"/>
      <c r="L430" s="3"/>
    </row>
    <row r="431" spans="7:12" ht="12.5" x14ac:dyDescent="0.25">
      <c r="G431" s="3"/>
      <c r="L431" s="3"/>
    </row>
    <row r="432" spans="7:12" ht="12.5" x14ac:dyDescent="0.25">
      <c r="G432" s="3"/>
      <c r="L432" s="3"/>
    </row>
    <row r="433" spans="7:12" ht="12.5" x14ac:dyDescent="0.25">
      <c r="G433" s="3"/>
      <c r="L433" s="3"/>
    </row>
    <row r="434" spans="7:12" ht="12.5" x14ac:dyDescent="0.25">
      <c r="G434" s="3"/>
      <c r="L434" s="3"/>
    </row>
    <row r="435" spans="7:12" ht="12.5" x14ac:dyDescent="0.25">
      <c r="G435" s="3"/>
      <c r="L435" s="3"/>
    </row>
    <row r="436" spans="7:12" ht="12.5" x14ac:dyDescent="0.25">
      <c r="G436" s="3"/>
      <c r="L436" s="3"/>
    </row>
    <row r="437" spans="7:12" ht="12.5" x14ac:dyDescent="0.25">
      <c r="G437" s="3"/>
      <c r="L437" s="3"/>
    </row>
    <row r="438" spans="7:12" ht="12.5" x14ac:dyDescent="0.25">
      <c r="G438" s="3"/>
      <c r="L438" s="3"/>
    </row>
    <row r="439" spans="7:12" ht="12.5" x14ac:dyDescent="0.25">
      <c r="G439" s="3"/>
      <c r="L439" s="3"/>
    </row>
    <row r="440" spans="7:12" ht="12.5" x14ac:dyDescent="0.25">
      <c r="G440" s="3"/>
      <c r="L440" s="3"/>
    </row>
    <row r="441" spans="7:12" ht="12.5" x14ac:dyDescent="0.25">
      <c r="G441" s="3"/>
      <c r="L441" s="3"/>
    </row>
    <row r="442" spans="7:12" ht="12.5" x14ac:dyDescent="0.25">
      <c r="G442" s="3"/>
      <c r="L442" s="3"/>
    </row>
    <row r="443" spans="7:12" ht="12.5" x14ac:dyDescent="0.25">
      <c r="G443" s="3"/>
      <c r="L443" s="3"/>
    </row>
    <row r="444" spans="7:12" ht="12.5" x14ac:dyDescent="0.25">
      <c r="G444" s="3"/>
      <c r="L444" s="3"/>
    </row>
    <row r="445" spans="7:12" ht="12.5" x14ac:dyDescent="0.25">
      <c r="G445" s="3"/>
      <c r="L445" s="3"/>
    </row>
    <row r="446" spans="7:12" ht="12.5" x14ac:dyDescent="0.25">
      <c r="G446" s="3"/>
      <c r="L446" s="3"/>
    </row>
    <row r="447" spans="7:12" ht="12.5" x14ac:dyDescent="0.25">
      <c r="G447" s="3"/>
      <c r="L447" s="3"/>
    </row>
    <row r="448" spans="7:12" ht="12.5" x14ac:dyDescent="0.25">
      <c r="G448" s="3"/>
      <c r="L448" s="3"/>
    </row>
    <row r="449" spans="7:12" ht="12.5" x14ac:dyDescent="0.25">
      <c r="G449" s="3"/>
      <c r="L449" s="3"/>
    </row>
    <row r="450" spans="7:12" ht="12.5" x14ac:dyDescent="0.25">
      <c r="G450" s="3"/>
      <c r="L450" s="3"/>
    </row>
    <row r="451" spans="7:12" ht="12.5" x14ac:dyDescent="0.25">
      <c r="G451" s="3"/>
      <c r="L451" s="3"/>
    </row>
    <row r="452" spans="7:12" ht="12.5" x14ac:dyDescent="0.25">
      <c r="G452" s="3"/>
      <c r="L452" s="3"/>
    </row>
    <row r="453" spans="7:12" ht="12.5" x14ac:dyDescent="0.25">
      <c r="G453" s="3"/>
      <c r="L453" s="3"/>
    </row>
    <row r="454" spans="7:12" ht="12.5" x14ac:dyDescent="0.25">
      <c r="G454" s="3"/>
      <c r="L454" s="3"/>
    </row>
    <row r="455" spans="7:12" ht="12.5" x14ac:dyDescent="0.25">
      <c r="G455" s="3"/>
      <c r="L455" s="3"/>
    </row>
    <row r="456" spans="7:12" ht="12.5" x14ac:dyDescent="0.25">
      <c r="G456" s="3"/>
      <c r="L456" s="3"/>
    </row>
    <row r="457" spans="7:12" ht="12.5" x14ac:dyDescent="0.25">
      <c r="G457" s="3"/>
      <c r="L457" s="3"/>
    </row>
    <row r="458" spans="7:12" ht="12.5" x14ac:dyDescent="0.25">
      <c r="G458" s="3"/>
      <c r="L458" s="3"/>
    </row>
    <row r="459" spans="7:12" ht="12.5" x14ac:dyDescent="0.25">
      <c r="G459" s="3"/>
      <c r="L459" s="3"/>
    </row>
    <row r="460" spans="7:12" ht="12.5" x14ac:dyDescent="0.25">
      <c r="G460" s="3"/>
      <c r="L460" s="3"/>
    </row>
    <row r="461" spans="7:12" ht="12.5" x14ac:dyDescent="0.25">
      <c r="G461" s="3"/>
      <c r="L461" s="3"/>
    </row>
    <row r="462" spans="7:12" ht="12.5" x14ac:dyDescent="0.25">
      <c r="G462" s="3"/>
      <c r="L462" s="3"/>
    </row>
    <row r="463" spans="7:12" ht="12.5" x14ac:dyDescent="0.25">
      <c r="G463" s="3"/>
      <c r="L463" s="3"/>
    </row>
    <row r="464" spans="7:12" ht="12.5" x14ac:dyDescent="0.25">
      <c r="G464" s="3"/>
      <c r="L464" s="3"/>
    </row>
    <row r="465" spans="7:12" ht="12.5" x14ac:dyDescent="0.25">
      <c r="G465" s="3"/>
      <c r="L465" s="3"/>
    </row>
    <row r="466" spans="7:12" ht="12.5" x14ac:dyDescent="0.25">
      <c r="G466" s="3"/>
      <c r="L466" s="3"/>
    </row>
    <row r="467" spans="7:12" ht="12.5" x14ac:dyDescent="0.25">
      <c r="G467" s="3"/>
      <c r="L467" s="3"/>
    </row>
    <row r="468" spans="7:12" ht="12.5" x14ac:dyDescent="0.25">
      <c r="G468" s="3"/>
      <c r="L468" s="3"/>
    </row>
    <row r="469" spans="7:12" ht="12.5" x14ac:dyDescent="0.25">
      <c r="G469" s="3"/>
      <c r="L469" s="3"/>
    </row>
    <row r="470" spans="7:12" ht="12.5" x14ac:dyDescent="0.25">
      <c r="G470" s="3"/>
      <c r="L470" s="3"/>
    </row>
    <row r="471" spans="7:12" ht="12.5" x14ac:dyDescent="0.25">
      <c r="G471" s="3"/>
      <c r="L471" s="3"/>
    </row>
    <row r="472" spans="7:12" ht="12.5" x14ac:dyDescent="0.25">
      <c r="G472" s="3"/>
      <c r="L472" s="3"/>
    </row>
    <row r="473" spans="7:12" ht="12.5" x14ac:dyDescent="0.25">
      <c r="G473" s="3"/>
      <c r="L473" s="3"/>
    </row>
    <row r="474" spans="7:12" ht="12.5" x14ac:dyDescent="0.25">
      <c r="G474" s="3"/>
      <c r="L474" s="3"/>
    </row>
    <row r="475" spans="7:12" ht="12.5" x14ac:dyDescent="0.25">
      <c r="G475" s="3"/>
      <c r="L475" s="3"/>
    </row>
    <row r="476" spans="7:12" ht="12.5" x14ac:dyDescent="0.25">
      <c r="G476" s="3"/>
      <c r="L476" s="3"/>
    </row>
    <row r="477" spans="7:12" ht="12.5" x14ac:dyDescent="0.25">
      <c r="G477" s="3"/>
      <c r="L477" s="3"/>
    </row>
    <row r="478" spans="7:12" ht="12.5" x14ac:dyDescent="0.25">
      <c r="G478" s="3"/>
      <c r="L478" s="3"/>
    </row>
    <row r="479" spans="7:12" ht="12.5" x14ac:dyDescent="0.25">
      <c r="G479" s="3"/>
      <c r="L479" s="3"/>
    </row>
    <row r="480" spans="7:12" ht="12.5" x14ac:dyDescent="0.25">
      <c r="G480" s="3"/>
      <c r="L480" s="3"/>
    </row>
    <row r="481" spans="7:12" ht="12.5" x14ac:dyDescent="0.25">
      <c r="G481" s="3"/>
      <c r="L481" s="3"/>
    </row>
    <row r="482" spans="7:12" ht="12.5" x14ac:dyDescent="0.25">
      <c r="G482" s="3"/>
      <c r="L482" s="3"/>
    </row>
    <row r="483" spans="7:12" ht="12.5" x14ac:dyDescent="0.25">
      <c r="G483" s="3"/>
      <c r="L483" s="3"/>
    </row>
    <row r="484" spans="7:12" ht="12.5" x14ac:dyDescent="0.25">
      <c r="G484" s="3"/>
      <c r="L484" s="3"/>
    </row>
    <row r="485" spans="7:12" ht="12.5" x14ac:dyDescent="0.25">
      <c r="G485" s="3"/>
      <c r="L485" s="3"/>
    </row>
    <row r="486" spans="7:12" ht="12.5" x14ac:dyDescent="0.25">
      <c r="G486" s="3"/>
      <c r="L486" s="3"/>
    </row>
    <row r="487" spans="7:12" ht="12.5" x14ac:dyDescent="0.25">
      <c r="G487" s="3"/>
      <c r="L487" s="3"/>
    </row>
    <row r="488" spans="7:12" ht="12.5" x14ac:dyDescent="0.25">
      <c r="G488" s="3"/>
      <c r="L488" s="3"/>
    </row>
    <row r="489" spans="7:12" ht="12.5" x14ac:dyDescent="0.25">
      <c r="G489" s="3"/>
      <c r="L489" s="3"/>
    </row>
    <row r="490" spans="7:12" ht="12.5" x14ac:dyDescent="0.25">
      <c r="G490" s="3"/>
      <c r="L490" s="3"/>
    </row>
    <row r="491" spans="7:12" ht="12.5" x14ac:dyDescent="0.25">
      <c r="G491" s="3"/>
      <c r="L491" s="3"/>
    </row>
    <row r="492" spans="7:12" ht="12.5" x14ac:dyDescent="0.25">
      <c r="G492" s="3"/>
      <c r="L492" s="3"/>
    </row>
    <row r="493" spans="7:12" ht="12.5" x14ac:dyDescent="0.25">
      <c r="G493" s="3"/>
      <c r="L493" s="3"/>
    </row>
    <row r="494" spans="7:12" ht="12.5" x14ac:dyDescent="0.25">
      <c r="G494" s="3"/>
      <c r="L494" s="3"/>
    </row>
    <row r="495" spans="7:12" ht="12.5" x14ac:dyDescent="0.25">
      <c r="G495" s="3"/>
      <c r="L495" s="3"/>
    </row>
    <row r="496" spans="7:12" ht="12.5" x14ac:dyDescent="0.25">
      <c r="G496" s="3"/>
      <c r="L496" s="3"/>
    </row>
    <row r="497" spans="7:12" ht="12.5" x14ac:dyDescent="0.25">
      <c r="G497" s="3"/>
      <c r="L497" s="3"/>
    </row>
    <row r="498" spans="7:12" ht="12.5" x14ac:dyDescent="0.25">
      <c r="G498" s="3"/>
      <c r="L498" s="3"/>
    </row>
    <row r="499" spans="7:12" ht="12.5" x14ac:dyDescent="0.25">
      <c r="G499" s="3"/>
      <c r="L499" s="3"/>
    </row>
    <row r="500" spans="7:12" ht="12.5" x14ac:dyDescent="0.25">
      <c r="G500" s="3"/>
      <c r="L500" s="3"/>
    </row>
    <row r="501" spans="7:12" ht="12.5" x14ac:dyDescent="0.25">
      <c r="G501" s="3"/>
      <c r="L501" s="3"/>
    </row>
    <row r="502" spans="7:12" ht="12.5" x14ac:dyDescent="0.25">
      <c r="G502" s="3"/>
      <c r="L502" s="3"/>
    </row>
    <row r="503" spans="7:12" ht="12.5" x14ac:dyDescent="0.25">
      <c r="G503" s="3"/>
      <c r="L503" s="3"/>
    </row>
    <row r="504" spans="7:12" ht="12.5" x14ac:dyDescent="0.25">
      <c r="G504" s="3"/>
      <c r="L504" s="3"/>
    </row>
    <row r="505" spans="7:12" ht="12.5" x14ac:dyDescent="0.25">
      <c r="G505" s="3"/>
      <c r="L505" s="3"/>
    </row>
    <row r="506" spans="7:12" ht="12.5" x14ac:dyDescent="0.25">
      <c r="G506" s="3"/>
      <c r="L506" s="3"/>
    </row>
    <row r="507" spans="7:12" ht="12.5" x14ac:dyDescent="0.25">
      <c r="G507" s="3"/>
      <c r="L507" s="3"/>
    </row>
    <row r="508" spans="7:12" ht="12.5" x14ac:dyDescent="0.25">
      <c r="G508" s="3"/>
      <c r="L508" s="3"/>
    </row>
    <row r="509" spans="7:12" ht="12.5" x14ac:dyDescent="0.25">
      <c r="G509" s="3"/>
      <c r="L509" s="3"/>
    </row>
    <row r="510" spans="7:12" ht="12.5" x14ac:dyDescent="0.25">
      <c r="G510" s="3"/>
      <c r="L510" s="3"/>
    </row>
    <row r="511" spans="7:12" ht="12.5" x14ac:dyDescent="0.25">
      <c r="G511" s="3"/>
      <c r="L511" s="3"/>
    </row>
    <row r="512" spans="7:12" ht="12.5" x14ac:dyDescent="0.25">
      <c r="G512" s="3"/>
      <c r="L512" s="3"/>
    </row>
    <row r="513" spans="7:12" ht="12.5" x14ac:dyDescent="0.25">
      <c r="G513" s="3"/>
      <c r="L513" s="3"/>
    </row>
    <row r="514" spans="7:12" ht="12.5" x14ac:dyDescent="0.25">
      <c r="G514" s="3"/>
      <c r="L514" s="3"/>
    </row>
    <row r="515" spans="7:12" ht="12.5" x14ac:dyDescent="0.25">
      <c r="G515" s="3"/>
      <c r="L515" s="3"/>
    </row>
    <row r="516" spans="7:12" ht="12.5" x14ac:dyDescent="0.25">
      <c r="G516" s="3"/>
      <c r="L516" s="3"/>
    </row>
    <row r="517" spans="7:12" ht="12.5" x14ac:dyDescent="0.25">
      <c r="G517" s="3"/>
      <c r="L517" s="3"/>
    </row>
    <row r="518" spans="7:12" ht="12.5" x14ac:dyDescent="0.25">
      <c r="G518" s="3"/>
      <c r="L518" s="3"/>
    </row>
    <row r="519" spans="7:12" ht="12.5" x14ac:dyDescent="0.25">
      <c r="G519" s="3"/>
      <c r="L519" s="3"/>
    </row>
    <row r="520" spans="7:12" ht="12.5" x14ac:dyDescent="0.25">
      <c r="G520" s="3"/>
      <c r="L520" s="3"/>
    </row>
    <row r="521" spans="7:12" ht="12.5" x14ac:dyDescent="0.25">
      <c r="G521" s="3"/>
      <c r="L521" s="3"/>
    </row>
    <row r="522" spans="7:12" ht="12.5" x14ac:dyDescent="0.25">
      <c r="G522" s="3"/>
      <c r="L522" s="3"/>
    </row>
    <row r="523" spans="7:12" ht="12.5" x14ac:dyDescent="0.25">
      <c r="G523" s="3"/>
      <c r="L523" s="3"/>
    </row>
    <row r="524" spans="7:12" ht="12.5" x14ac:dyDescent="0.25">
      <c r="G524" s="3"/>
      <c r="L524" s="3"/>
    </row>
    <row r="525" spans="7:12" ht="12.5" x14ac:dyDescent="0.25">
      <c r="G525" s="3"/>
      <c r="L525" s="3"/>
    </row>
    <row r="526" spans="7:12" ht="12.5" x14ac:dyDescent="0.25">
      <c r="G526" s="3"/>
      <c r="L526" s="3"/>
    </row>
    <row r="527" spans="7:12" ht="12.5" x14ac:dyDescent="0.25">
      <c r="G527" s="3"/>
      <c r="L527" s="3"/>
    </row>
    <row r="528" spans="7:12" ht="12.5" x14ac:dyDescent="0.25">
      <c r="G528" s="3"/>
      <c r="L528" s="3"/>
    </row>
    <row r="529" spans="7:12" ht="12.5" x14ac:dyDescent="0.25">
      <c r="G529" s="3"/>
      <c r="L529" s="3"/>
    </row>
    <row r="530" spans="7:12" ht="12.5" x14ac:dyDescent="0.25">
      <c r="G530" s="3"/>
      <c r="L530" s="3"/>
    </row>
    <row r="531" spans="7:12" ht="12.5" x14ac:dyDescent="0.25">
      <c r="G531" s="3"/>
      <c r="L531" s="3"/>
    </row>
    <row r="532" spans="7:12" ht="12.5" x14ac:dyDescent="0.25">
      <c r="G532" s="3"/>
      <c r="L532" s="3"/>
    </row>
    <row r="533" spans="7:12" ht="12.5" x14ac:dyDescent="0.25">
      <c r="G533" s="3"/>
      <c r="L533" s="3"/>
    </row>
    <row r="534" spans="7:12" ht="12.5" x14ac:dyDescent="0.25">
      <c r="G534" s="3"/>
      <c r="L534" s="3"/>
    </row>
    <row r="535" spans="7:12" ht="12.5" x14ac:dyDescent="0.25">
      <c r="G535" s="3"/>
      <c r="L535" s="3"/>
    </row>
    <row r="536" spans="7:12" ht="12.5" x14ac:dyDescent="0.25">
      <c r="G536" s="3"/>
      <c r="L536" s="3"/>
    </row>
    <row r="537" spans="7:12" ht="12.5" x14ac:dyDescent="0.25">
      <c r="G537" s="3"/>
      <c r="L537" s="3"/>
    </row>
    <row r="538" spans="7:12" ht="12.5" x14ac:dyDescent="0.25">
      <c r="G538" s="3"/>
      <c r="L538" s="3"/>
    </row>
    <row r="539" spans="7:12" ht="12.5" x14ac:dyDescent="0.25">
      <c r="G539" s="3"/>
      <c r="L539" s="3"/>
    </row>
    <row r="540" spans="7:12" ht="12.5" x14ac:dyDescent="0.25">
      <c r="G540" s="3"/>
      <c r="L540" s="3"/>
    </row>
    <row r="541" spans="7:12" ht="12.5" x14ac:dyDescent="0.25">
      <c r="G541" s="3"/>
      <c r="L541" s="3"/>
    </row>
    <row r="542" spans="7:12" ht="12.5" x14ac:dyDescent="0.25">
      <c r="G542" s="3"/>
      <c r="L542" s="3"/>
    </row>
    <row r="543" spans="7:12" ht="12.5" x14ac:dyDescent="0.25">
      <c r="G543" s="3"/>
      <c r="L543" s="3"/>
    </row>
    <row r="544" spans="7:12" ht="12.5" x14ac:dyDescent="0.25">
      <c r="G544" s="3"/>
      <c r="L544" s="3"/>
    </row>
    <row r="545" spans="7:12" ht="12.5" x14ac:dyDescent="0.25">
      <c r="G545" s="3"/>
      <c r="L545" s="3"/>
    </row>
    <row r="546" spans="7:12" ht="12.5" x14ac:dyDescent="0.25">
      <c r="G546" s="3"/>
      <c r="L546" s="3"/>
    </row>
    <row r="547" spans="7:12" ht="12.5" x14ac:dyDescent="0.25">
      <c r="G547" s="3"/>
      <c r="L547" s="3"/>
    </row>
    <row r="548" spans="7:12" ht="12.5" x14ac:dyDescent="0.25">
      <c r="G548" s="3"/>
      <c r="L548" s="3"/>
    </row>
    <row r="549" spans="7:12" ht="12.5" x14ac:dyDescent="0.25">
      <c r="G549" s="3"/>
      <c r="L549" s="3"/>
    </row>
    <row r="550" spans="7:12" ht="12.5" x14ac:dyDescent="0.25">
      <c r="G550" s="3"/>
      <c r="L550" s="3"/>
    </row>
    <row r="551" spans="7:12" ht="12.5" x14ac:dyDescent="0.25">
      <c r="G551" s="3"/>
      <c r="L551" s="3"/>
    </row>
    <row r="552" spans="7:12" ht="12.5" x14ac:dyDescent="0.25">
      <c r="G552" s="3"/>
      <c r="L552" s="3"/>
    </row>
    <row r="553" spans="7:12" ht="12.5" x14ac:dyDescent="0.25">
      <c r="G553" s="3"/>
      <c r="L553" s="3"/>
    </row>
    <row r="554" spans="7:12" ht="12.5" x14ac:dyDescent="0.25">
      <c r="G554" s="3"/>
      <c r="L554" s="3"/>
    </row>
    <row r="555" spans="7:12" ht="12.5" x14ac:dyDescent="0.25">
      <c r="G555" s="3"/>
      <c r="L555" s="3"/>
    </row>
    <row r="556" spans="7:12" ht="12.5" x14ac:dyDescent="0.25">
      <c r="G556" s="3"/>
      <c r="L556" s="3"/>
    </row>
    <row r="557" spans="7:12" ht="12.5" x14ac:dyDescent="0.25">
      <c r="G557" s="3"/>
      <c r="L557" s="3"/>
    </row>
    <row r="558" spans="7:12" ht="12.5" x14ac:dyDescent="0.25">
      <c r="G558" s="3"/>
      <c r="L558" s="3"/>
    </row>
    <row r="559" spans="7:12" ht="12.5" x14ac:dyDescent="0.25">
      <c r="G559" s="3"/>
      <c r="L559" s="3"/>
    </row>
    <row r="560" spans="7:12" ht="12.5" x14ac:dyDescent="0.25">
      <c r="G560" s="3"/>
      <c r="L560" s="3"/>
    </row>
    <row r="561" spans="7:12" ht="12.5" x14ac:dyDescent="0.25">
      <c r="G561" s="3"/>
      <c r="L561" s="3"/>
    </row>
    <row r="562" spans="7:12" ht="12.5" x14ac:dyDescent="0.25">
      <c r="G562" s="3"/>
      <c r="L562" s="3"/>
    </row>
    <row r="563" spans="7:12" ht="12.5" x14ac:dyDescent="0.25">
      <c r="G563" s="3"/>
      <c r="L563" s="3"/>
    </row>
    <row r="564" spans="7:12" ht="12.5" x14ac:dyDescent="0.25">
      <c r="G564" s="3"/>
      <c r="L564" s="3"/>
    </row>
    <row r="565" spans="7:12" ht="12.5" x14ac:dyDescent="0.25">
      <c r="G565" s="3"/>
      <c r="L565" s="3"/>
    </row>
    <row r="566" spans="7:12" ht="12.5" x14ac:dyDescent="0.25">
      <c r="G566" s="3"/>
      <c r="L566" s="3"/>
    </row>
    <row r="567" spans="7:12" ht="12.5" x14ac:dyDescent="0.25">
      <c r="G567" s="3"/>
      <c r="L567" s="3"/>
    </row>
    <row r="568" spans="7:12" ht="12.5" x14ac:dyDescent="0.25">
      <c r="G568" s="3"/>
      <c r="L568" s="3"/>
    </row>
    <row r="569" spans="7:12" ht="12.5" x14ac:dyDescent="0.25">
      <c r="G569" s="3"/>
      <c r="L569" s="3"/>
    </row>
    <row r="570" spans="7:12" ht="12.5" x14ac:dyDescent="0.25">
      <c r="G570" s="3"/>
      <c r="L570" s="3"/>
    </row>
    <row r="571" spans="7:12" ht="12.5" x14ac:dyDescent="0.25">
      <c r="G571" s="3"/>
      <c r="L571" s="3"/>
    </row>
    <row r="572" spans="7:12" ht="12.5" x14ac:dyDescent="0.25">
      <c r="G572" s="3"/>
      <c r="L572" s="3"/>
    </row>
    <row r="573" spans="7:12" ht="12.5" x14ac:dyDescent="0.25">
      <c r="G573" s="3"/>
      <c r="L573" s="3"/>
    </row>
    <row r="574" spans="7:12" ht="12.5" x14ac:dyDescent="0.25">
      <c r="G574" s="3"/>
      <c r="L574" s="3"/>
    </row>
    <row r="575" spans="7:12" ht="12.5" x14ac:dyDescent="0.25">
      <c r="G575" s="3"/>
      <c r="L575" s="3"/>
    </row>
    <row r="576" spans="7:12" ht="12.5" x14ac:dyDescent="0.25">
      <c r="G576" s="3"/>
      <c r="L576" s="3"/>
    </row>
    <row r="577" spans="7:12" ht="12.5" x14ac:dyDescent="0.25">
      <c r="G577" s="3"/>
      <c r="L577" s="3"/>
    </row>
    <row r="578" spans="7:12" ht="12.5" x14ac:dyDescent="0.25">
      <c r="G578" s="3"/>
      <c r="L578" s="3"/>
    </row>
    <row r="579" spans="7:12" ht="12.5" x14ac:dyDescent="0.25">
      <c r="G579" s="3"/>
      <c r="L579" s="3"/>
    </row>
    <row r="580" spans="7:12" ht="12.5" x14ac:dyDescent="0.25">
      <c r="G580" s="3"/>
      <c r="L580" s="3"/>
    </row>
    <row r="581" spans="7:12" ht="12.5" x14ac:dyDescent="0.25">
      <c r="G581" s="3"/>
      <c r="L581" s="3"/>
    </row>
    <row r="582" spans="7:12" ht="12.5" x14ac:dyDescent="0.25">
      <c r="G582" s="3"/>
      <c r="L582" s="3"/>
    </row>
    <row r="583" spans="7:12" ht="12.5" x14ac:dyDescent="0.25">
      <c r="G583" s="3"/>
      <c r="L583" s="3"/>
    </row>
    <row r="584" spans="7:12" ht="12.5" x14ac:dyDescent="0.25">
      <c r="G584" s="3"/>
      <c r="L584" s="3"/>
    </row>
    <row r="585" spans="7:12" ht="12.5" x14ac:dyDescent="0.25">
      <c r="G585" s="3"/>
      <c r="L585" s="3"/>
    </row>
    <row r="586" spans="7:12" ht="12.5" x14ac:dyDescent="0.25">
      <c r="G586" s="3"/>
      <c r="L586" s="3"/>
    </row>
    <row r="587" spans="7:12" ht="12.5" x14ac:dyDescent="0.25">
      <c r="G587" s="3"/>
      <c r="L587" s="3"/>
    </row>
    <row r="588" spans="7:12" ht="12.5" x14ac:dyDescent="0.25">
      <c r="G588" s="3"/>
      <c r="L588" s="3"/>
    </row>
    <row r="589" spans="7:12" ht="12.5" x14ac:dyDescent="0.25">
      <c r="G589" s="3"/>
      <c r="L589" s="3"/>
    </row>
    <row r="590" spans="7:12" ht="12.5" x14ac:dyDescent="0.25">
      <c r="G590" s="3"/>
      <c r="L590" s="3"/>
    </row>
    <row r="591" spans="7:12" ht="12.5" x14ac:dyDescent="0.25">
      <c r="G591" s="3"/>
      <c r="L591" s="3"/>
    </row>
    <row r="592" spans="7:12" ht="12.5" x14ac:dyDescent="0.25">
      <c r="G592" s="3"/>
      <c r="L592" s="3"/>
    </row>
    <row r="593" spans="7:12" ht="12.5" x14ac:dyDescent="0.25">
      <c r="G593" s="3"/>
      <c r="L593" s="3"/>
    </row>
    <row r="594" spans="7:12" ht="12.5" x14ac:dyDescent="0.25">
      <c r="G594" s="3"/>
      <c r="L594" s="3"/>
    </row>
    <row r="595" spans="7:12" ht="12.5" x14ac:dyDescent="0.25">
      <c r="G595" s="3"/>
      <c r="L595" s="3"/>
    </row>
    <row r="596" spans="7:12" ht="12.5" x14ac:dyDescent="0.25">
      <c r="G596" s="3"/>
      <c r="L596" s="3"/>
    </row>
    <row r="597" spans="7:12" ht="12.5" x14ac:dyDescent="0.25">
      <c r="G597" s="3"/>
      <c r="L597" s="3"/>
    </row>
    <row r="598" spans="7:12" ht="12.5" x14ac:dyDescent="0.25">
      <c r="G598" s="3"/>
      <c r="L598" s="3"/>
    </row>
    <row r="599" spans="7:12" ht="12.5" x14ac:dyDescent="0.25">
      <c r="G599" s="3"/>
      <c r="L599" s="3"/>
    </row>
    <row r="600" spans="7:12" ht="12.5" x14ac:dyDescent="0.25">
      <c r="G600" s="3"/>
      <c r="L600" s="3"/>
    </row>
    <row r="601" spans="7:12" ht="12.5" x14ac:dyDescent="0.25">
      <c r="G601" s="3"/>
      <c r="L601" s="3"/>
    </row>
    <row r="602" spans="7:12" ht="12.5" x14ac:dyDescent="0.25">
      <c r="G602" s="3"/>
      <c r="L602" s="3"/>
    </row>
    <row r="603" spans="7:12" ht="12.5" x14ac:dyDescent="0.25">
      <c r="G603" s="3"/>
      <c r="L603" s="3"/>
    </row>
    <row r="604" spans="7:12" ht="12.5" x14ac:dyDescent="0.25">
      <c r="G604" s="3"/>
      <c r="L604" s="3"/>
    </row>
    <row r="605" spans="7:12" ht="12.5" x14ac:dyDescent="0.25">
      <c r="G605" s="3"/>
      <c r="L605" s="3"/>
    </row>
    <row r="606" spans="7:12" ht="12.5" x14ac:dyDescent="0.25">
      <c r="G606" s="3"/>
      <c r="L606" s="3"/>
    </row>
    <row r="607" spans="7:12" ht="12.5" x14ac:dyDescent="0.25">
      <c r="G607" s="3"/>
      <c r="L607" s="3"/>
    </row>
    <row r="608" spans="7:12" ht="12.5" x14ac:dyDescent="0.25">
      <c r="G608" s="3"/>
      <c r="L608" s="3"/>
    </row>
    <row r="609" spans="7:12" ht="12.5" x14ac:dyDescent="0.25">
      <c r="G609" s="3"/>
      <c r="L609" s="3"/>
    </row>
    <row r="610" spans="7:12" ht="12.5" x14ac:dyDescent="0.25">
      <c r="G610" s="3"/>
      <c r="L610" s="3"/>
    </row>
    <row r="611" spans="7:12" ht="12.5" x14ac:dyDescent="0.25">
      <c r="G611" s="3"/>
      <c r="L611" s="3"/>
    </row>
    <row r="612" spans="7:12" ht="12.5" x14ac:dyDescent="0.25">
      <c r="G612" s="3"/>
      <c r="L612" s="3"/>
    </row>
    <row r="613" spans="7:12" ht="12.5" x14ac:dyDescent="0.25">
      <c r="G613" s="3"/>
      <c r="L613" s="3"/>
    </row>
    <row r="614" spans="7:12" ht="12.5" x14ac:dyDescent="0.25">
      <c r="G614" s="3"/>
      <c r="L614" s="3"/>
    </row>
    <row r="615" spans="7:12" ht="12.5" x14ac:dyDescent="0.25">
      <c r="G615" s="3"/>
      <c r="L615" s="3"/>
    </row>
    <row r="616" spans="7:12" ht="12.5" x14ac:dyDescent="0.25">
      <c r="G616" s="3"/>
      <c r="L616" s="3"/>
    </row>
    <row r="617" spans="7:12" ht="12.5" x14ac:dyDescent="0.25">
      <c r="G617" s="3"/>
      <c r="L617" s="3"/>
    </row>
    <row r="618" spans="7:12" ht="12.5" x14ac:dyDescent="0.25">
      <c r="G618" s="3"/>
      <c r="L618" s="3"/>
    </row>
    <row r="619" spans="7:12" ht="12.5" x14ac:dyDescent="0.25">
      <c r="G619" s="3"/>
      <c r="L619" s="3"/>
    </row>
    <row r="620" spans="7:12" ht="12.5" x14ac:dyDescent="0.25">
      <c r="G620" s="3"/>
      <c r="L620" s="3"/>
    </row>
    <row r="621" spans="7:12" ht="12.5" x14ac:dyDescent="0.25">
      <c r="G621" s="3"/>
      <c r="L621" s="3"/>
    </row>
    <row r="622" spans="7:12" ht="12.5" x14ac:dyDescent="0.25">
      <c r="G622" s="3"/>
      <c r="L622" s="3"/>
    </row>
    <row r="623" spans="7:12" ht="12.5" x14ac:dyDescent="0.25">
      <c r="G623" s="3"/>
      <c r="L623" s="3"/>
    </row>
    <row r="624" spans="7:12" ht="12.5" x14ac:dyDescent="0.25">
      <c r="G624" s="3"/>
      <c r="L624" s="3"/>
    </row>
    <row r="625" spans="7:12" ht="12.5" x14ac:dyDescent="0.25">
      <c r="G625" s="3"/>
      <c r="L625" s="3"/>
    </row>
    <row r="626" spans="7:12" ht="12.5" x14ac:dyDescent="0.25">
      <c r="G626" s="3"/>
      <c r="L626" s="3"/>
    </row>
    <row r="627" spans="7:12" ht="12.5" x14ac:dyDescent="0.25">
      <c r="G627" s="3"/>
      <c r="L627" s="3"/>
    </row>
    <row r="628" spans="7:12" ht="12.5" x14ac:dyDescent="0.25">
      <c r="G628" s="3"/>
      <c r="L628" s="3"/>
    </row>
    <row r="629" spans="7:12" ht="12.5" x14ac:dyDescent="0.25">
      <c r="G629" s="3"/>
      <c r="L629" s="3"/>
    </row>
    <row r="630" spans="7:12" ht="12.5" x14ac:dyDescent="0.25">
      <c r="G630" s="3"/>
      <c r="L630" s="3"/>
    </row>
    <row r="631" spans="7:12" ht="12.5" x14ac:dyDescent="0.25">
      <c r="G631" s="3"/>
      <c r="L631" s="3"/>
    </row>
    <row r="632" spans="7:12" ht="12.5" x14ac:dyDescent="0.25">
      <c r="G632" s="3"/>
      <c r="L632" s="3"/>
    </row>
    <row r="633" spans="7:12" ht="12.5" x14ac:dyDescent="0.25">
      <c r="G633" s="3"/>
      <c r="L633" s="3"/>
    </row>
    <row r="634" spans="7:12" ht="12.5" x14ac:dyDescent="0.25">
      <c r="G634" s="3"/>
      <c r="L634" s="3"/>
    </row>
    <row r="635" spans="7:12" ht="12.5" x14ac:dyDescent="0.25">
      <c r="G635" s="3"/>
      <c r="L635" s="3"/>
    </row>
    <row r="636" spans="7:12" ht="12.5" x14ac:dyDescent="0.25">
      <c r="G636" s="3"/>
      <c r="L636" s="3"/>
    </row>
    <row r="637" spans="7:12" ht="12.5" x14ac:dyDescent="0.25">
      <c r="G637" s="3"/>
      <c r="L637" s="3"/>
    </row>
    <row r="638" spans="7:12" ht="12.5" x14ac:dyDescent="0.25">
      <c r="G638" s="3"/>
      <c r="L638" s="3"/>
    </row>
    <row r="639" spans="7:12" ht="12.5" x14ac:dyDescent="0.25">
      <c r="G639" s="3"/>
      <c r="L639" s="3"/>
    </row>
    <row r="640" spans="7:12" ht="12.5" x14ac:dyDescent="0.25">
      <c r="G640" s="3"/>
      <c r="L640" s="3"/>
    </row>
    <row r="641" spans="7:12" ht="12.5" x14ac:dyDescent="0.25">
      <c r="G641" s="3"/>
      <c r="L641" s="3"/>
    </row>
    <row r="642" spans="7:12" ht="12.5" x14ac:dyDescent="0.25">
      <c r="G642" s="3"/>
      <c r="L642" s="3"/>
    </row>
    <row r="643" spans="7:12" ht="12.5" x14ac:dyDescent="0.25">
      <c r="G643" s="3"/>
      <c r="L643" s="3"/>
    </row>
    <row r="644" spans="7:12" ht="12.5" x14ac:dyDescent="0.25">
      <c r="G644" s="3"/>
      <c r="L644" s="3"/>
    </row>
    <row r="645" spans="7:12" ht="12.5" x14ac:dyDescent="0.25">
      <c r="G645" s="3"/>
      <c r="L645" s="3"/>
    </row>
    <row r="646" spans="7:12" ht="12.5" x14ac:dyDescent="0.25">
      <c r="G646" s="3"/>
      <c r="L646" s="3"/>
    </row>
    <row r="647" spans="7:12" ht="12.5" x14ac:dyDescent="0.25">
      <c r="G647" s="3"/>
      <c r="L647" s="3"/>
    </row>
    <row r="648" spans="7:12" ht="12.5" x14ac:dyDescent="0.25">
      <c r="G648" s="3"/>
      <c r="L648" s="3"/>
    </row>
    <row r="649" spans="7:12" ht="12.5" x14ac:dyDescent="0.25">
      <c r="G649" s="3"/>
      <c r="L649" s="3"/>
    </row>
    <row r="650" spans="7:12" ht="12.5" x14ac:dyDescent="0.25">
      <c r="G650" s="3"/>
      <c r="L650" s="3"/>
    </row>
    <row r="651" spans="7:12" ht="12.5" x14ac:dyDescent="0.25">
      <c r="G651" s="3"/>
      <c r="L651" s="3"/>
    </row>
    <row r="652" spans="7:12" ht="12.5" x14ac:dyDescent="0.25">
      <c r="G652" s="3"/>
      <c r="L652" s="3"/>
    </row>
    <row r="653" spans="7:12" ht="12.5" x14ac:dyDescent="0.25">
      <c r="G653" s="3"/>
      <c r="L653" s="3"/>
    </row>
    <row r="654" spans="7:12" ht="12.5" x14ac:dyDescent="0.25">
      <c r="G654" s="3"/>
      <c r="L654" s="3"/>
    </row>
    <row r="655" spans="7:12" ht="12.5" x14ac:dyDescent="0.25">
      <c r="G655" s="3"/>
      <c r="L655" s="3"/>
    </row>
    <row r="656" spans="7:12" ht="12.5" x14ac:dyDescent="0.25">
      <c r="G656" s="3"/>
      <c r="L656" s="3"/>
    </row>
    <row r="657" spans="7:12" ht="12.5" x14ac:dyDescent="0.25">
      <c r="G657" s="3"/>
      <c r="L657" s="3"/>
    </row>
    <row r="658" spans="7:12" ht="12.5" x14ac:dyDescent="0.25">
      <c r="G658" s="3"/>
      <c r="L658" s="3"/>
    </row>
    <row r="659" spans="7:12" ht="12.5" x14ac:dyDescent="0.25">
      <c r="G659" s="3"/>
      <c r="L659" s="3"/>
    </row>
    <row r="660" spans="7:12" ht="12.5" x14ac:dyDescent="0.25">
      <c r="G660" s="3"/>
      <c r="L660" s="3"/>
    </row>
    <row r="661" spans="7:12" ht="12.5" x14ac:dyDescent="0.25">
      <c r="G661" s="3"/>
      <c r="L661" s="3"/>
    </row>
    <row r="662" spans="7:12" ht="12.5" x14ac:dyDescent="0.25">
      <c r="G662" s="3"/>
      <c r="L662" s="3"/>
    </row>
    <row r="663" spans="7:12" ht="12.5" x14ac:dyDescent="0.25">
      <c r="G663" s="3"/>
      <c r="L663" s="3"/>
    </row>
    <row r="664" spans="7:12" ht="12.5" x14ac:dyDescent="0.25">
      <c r="G664" s="3"/>
      <c r="L664" s="3"/>
    </row>
    <row r="665" spans="7:12" ht="12.5" x14ac:dyDescent="0.25">
      <c r="G665" s="3"/>
      <c r="L665" s="3"/>
    </row>
    <row r="666" spans="7:12" ht="12.5" x14ac:dyDescent="0.25">
      <c r="G666" s="3"/>
      <c r="L666" s="3"/>
    </row>
    <row r="667" spans="7:12" ht="12.5" x14ac:dyDescent="0.25">
      <c r="G667" s="3"/>
      <c r="L667" s="3"/>
    </row>
    <row r="668" spans="7:12" ht="12.5" x14ac:dyDescent="0.25">
      <c r="G668" s="3"/>
      <c r="L668" s="3"/>
    </row>
    <row r="669" spans="7:12" ht="12.5" x14ac:dyDescent="0.25">
      <c r="G669" s="3"/>
      <c r="L669" s="3"/>
    </row>
    <row r="670" spans="7:12" ht="12.5" x14ac:dyDescent="0.25">
      <c r="G670" s="3"/>
      <c r="L670" s="3"/>
    </row>
    <row r="671" spans="7:12" ht="12.5" x14ac:dyDescent="0.25">
      <c r="G671" s="3"/>
      <c r="L671" s="3"/>
    </row>
    <row r="672" spans="7:12" ht="12.5" x14ac:dyDescent="0.25">
      <c r="G672" s="3"/>
      <c r="L672" s="3"/>
    </row>
    <row r="673" spans="7:12" ht="12.5" x14ac:dyDescent="0.25">
      <c r="G673" s="3"/>
      <c r="L673" s="3"/>
    </row>
    <row r="674" spans="7:12" ht="12.5" x14ac:dyDescent="0.25">
      <c r="G674" s="3"/>
      <c r="L674" s="3"/>
    </row>
    <row r="675" spans="7:12" ht="12.5" x14ac:dyDescent="0.25">
      <c r="G675" s="3"/>
      <c r="L675" s="3"/>
    </row>
    <row r="676" spans="7:12" ht="12.5" x14ac:dyDescent="0.25">
      <c r="G676" s="3"/>
      <c r="L676" s="3"/>
    </row>
    <row r="677" spans="7:12" ht="12.5" x14ac:dyDescent="0.25">
      <c r="G677" s="3"/>
      <c r="L677" s="3"/>
    </row>
    <row r="678" spans="7:12" ht="12.5" x14ac:dyDescent="0.25">
      <c r="G678" s="3"/>
      <c r="L678" s="3"/>
    </row>
    <row r="679" spans="7:12" ht="12.5" x14ac:dyDescent="0.25">
      <c r="G679" s="3"/>
      <c r="L679" s="3"/>
    </row>
    <row r="680" spans="7:12" ht="12.5" x14ac:dyDescent="0.25">
      <c r="G680" s="3"/>
      <c r="L680" s="3"/>
    </row>
    <row r="681" spans="7:12" ht="12.5" x14ac:dyDescent="0.25">
      <c r="G681" s="3"/>
      <c r="L681" s="3"/>
    </row>
    <row r="682" spans="7:12" ht="12.5" x14ac:dyDescent="0.25">
      <c r="G682" s="3"/>
      <c r="L682" s="3"/>
    </row>
    <row r="683" spans="7:12" ht="12.5" x14ac:dyDescent="0.25">
      <c r="G683" s="3"/>
      <c r="L683" s="3"/>
    </row>
    <row r="684" spans="7:12" ht="12.5" x14ac:dyDescent="0.25">
      <c r="G684" s="3"/>
      <c r="L684" s="3"/>
    </row>
    <row r="685" spans="7:12" ht="12.5" x14ac:dyDescent="0.25">
      <c r="G685" s="3"/>
      <c r="L685" s="3"/>
    </row>
    <row r="686" spans="7:12" ht="12.5" x14ac:dyDescent="0.25">
      <c r="G686" s="3"/>
      <c r="L686" s="3"/>
    </row>
    <row r="687" spans="7:12" ht="12.5" x14ac:dyDescent="0.25">
      <c r="G687" s="3"/>
      <c r="L687" s="3"/>
    </row>
    <row r="688" spans="7:12" ht="12.5" x14ac:dyDescent="0.25">
      <c r="G688" s="3"/>
      <c r="L688" s="3"/>
    </row>
    <row r="689" spans="7:12" ht="12.5" x14ac:dyDescent="0.25">
      <c r="G689" s="3"/>
      <c r="L689" s="3"/>
    </row>
    <row r="690" spans="7:12" ht="12.5" x14ac:dyDescent="0.25">
      <c r="G690" s="3"/>
      <c r="L690" s="3"/>
    </row>
    <row r="691" spans="7:12" ht="12.5" x14ac:dyDescent="0.25">
      <c r="G691" s="3"/>
      <c r="L691" s="3"/>
    </row>
    <row r="692" spans="7:12" ht="12.5" x14ac:dyDescent="0.25">
      <c r="G692" s="3"/>
      <c r="L692" s="3"/>
    </row>
    <row r="693" spans="7:12" ht="12.5" x14ac:dyDescent="0.25">
      <c r="G693" s="3"/>
      <c r="L693" s="3"/>
    </row>
    <row r="694" spans="7:12" ht="12.5" x14ac:dyDescent="0.25">
      <c r="G694" s="3"/>
      <c r="L694" s="3"/>
    </row>
    <row r="695" spans="7:12" ht="12.5" x14ac:dyDescent="0.25">
      <c r="G695" s="3"/>
      <c r="L695" s="3"/>
    </row>
    <row r="696" spans="7:12" ht="12.5" x14ac:dyDescent="0.25">
      <c r="G696" s="3"/>
      <c r="L696" s="3"/>
    </row>
    <row r="697" spans="7:12" ht="12.5" x14ac:dyDescent="0.25">
      <c r="G697" s="3"/>
      <c r="L697" s="3"/>
    </row>
    <row r="698" spans="7:12" ht="12.5" x14ac:dyDescent="0.25">
      <c r="G698" s="3"/>
      <c r="L698" s="3"/>
    </row>
    <row r="699" spans="7:12" ht="12.5" x14ac:dyDescent="0.25">
      <c r="G699" s="3"/>
      <c r="L699" s="3"/>
    </row>
    <row r="700" spans="7:12" ht="12.5" x14ac:dyDescent="0.25">
      <c r="G700" s="3"/>
      <c r="L700" s="3"/>
    </row>
    <row r="701" spans="7:12" ht="12.5" x14ac:dyDescent="0.25">
      <c r="G701" s="3"/>
      <c r="L701" s="3"/>
    </row>
    <row r="702" spans="7:12" ht="12.5" x14ac:dyDescent="0.25">
      <c r="G702" s="3"/>
      <c r="L702" s="3"/>
    </row>
    <row r="703" spans="7:12" ht="12.5" x14ac:dyDescent="0.25">
      <c r="G703" s="3"/>
      <c r="L703" s="3"/>
    </row>
    <row r="704" spans="7:12" ht="12.5" x14ac:dyDescent="0.25">
      <c r="G704" s="3"/>
      <c r="L704" s="3"/>
    </row>
    <row r="705" spans="7:12" ht="12.5" x14ac:dyDescent="0.25">
      <c r="G705" s="3"/>
      <c r="L705" s="3"/>
    </row>
    <row r="706" spans="7:12" ht="12.5" x14ac:dyDescent="0.25">
      <c r="G706" s="3"/>
      <c r="L706" s="3"/>
    </row>
    <row r="707" spans="7:12" ht="12.5" x14ac:dyDescent="0.25">
      <c r="G707" s="3"/>
      <c r="L707" s="3"/>
    </row>
    <row r="708" spans="7:12" ht="12.5" x14ac:dyDescent="0.25">
      <c r="G708" s="3"/>
      <c r="L708" s="3"/>
    </row>
    <row r="709" spans="7:12" ht="12.5" x14ac:dyDescent="0.25">
      <c r="G709" s="3"/>
      <c r="L709" s="3"/>
    </row>
    <row r="710" spans="7:12" ht="12.5" x14ac:dyDescent="0.25">
      <c r="G710" s="3"/>
      <c r="L710" s="3"/>
    </row>
    <row r="711" spans="7:12" ht="12.5" x14ac:dyDescent="0.25">
      <c r="G711" s="3"/>
      <c r="L711" s="3"/>
    </row>
    <row r="712" spans="7:12" ht="12.5" x14ac:dyDescent="0.25">
      <c r="G712" s="3"/>
      <c r="L712" s="3"/>
    </row>
    <row r="713" spans="7:12" ht="12.5" x14ac:dyDescent="0.25">
      <c r="G713" s="3"/>
      <c r="L713" s="3"/>
    </row>
    <row r="714" spans="7:12" ht="12.5" x14ac:dyDescent="0.25">
      <c r="G714" s="3"/>
      <c r="L714" s="3"/>
    </row>
    <row r="715" spans="7:12" ht="12.5" x14ac:dyDescent="0.25">
      <c r="G715" s="3"/>
      <c r="L715" s="3"/>
    </row>
    <row r="716" spans="7:12" ht="12.5" x14ac:dyDescent="0.25">
      <c r="G716" s="3"/>
      <c r="L716" s="3"/>
    </row>
    <row r="717" spans="7:12" ht="12.5" x14ac:dyDescent="0.25">
      <c r="G717" s="3"/>
      <c r="L717" s="3"/>
    </row>
    <row r="718" spans="7:12" ht="12.5" x14ac:dyDescent="0.25">
      <c r="G718" s="3"/>
      <c r="L718" s="3"/>
    </row>
    <row r="719" spans="7:12" ht="12.5" x14ac:dyDescent="0.25">
      <c r="G719" s="3"/>
      <c r="L719" s="3"/>
    </row>
    <row r="720" spans="7:12" ht="12.5" x14ac:dyDescent="0.25">
      <c r="G720" s="3"/>
      <c r="L720" s="3"/>
    </row>
    <row r="721" spans="7:12" ht="12.5" x14ac:dyDescent="0.25">
      <c r="G721" s="3"/>
      <c r="L721" s="3"/>
    </row>
    <row r="722" spans="7:12" ht="12.5" x14ac:dyDescent="0.25">
      <c r="G722" s="3"/>
      <c r="L722" s="3"/>
    </row>
    <row r="723" spans="7:12" ht="12.5" x14ac:dyDescent="0.25">
      <c r="G723" s="3"/>
      <c r="L723" s="3"/>
    </row>
    <row r="724" spans="7:12" ht="12.5" x14ac:dyDescent="0.25">
      <c r="G724" s="3"/>
      <c r="L724" s="3"/>
    </row>
    <row r="725" spans="7:12" ht="12.5" x14ac:dyDescent="0.25">
      <c r="G725" s="3"/>
      <c r="L725" s="3"/>
    </row>
    <row r="726" spans="7:12" ht="12.5" x14ac:dyDescent="0.25">
      <c r="G726" s="3"/>
      <c r="L726" s="3"/>
    </row>
    <row r="727" spans="7:12" ht="12.5" x14ac:dyDescent="0.25">
      <c r="G727" s="3"/>
      <c r="L727" s="3"/>
    </row>
    <row r="728" spans="7:12" ht="12.5" x14ac:dyDescent="0.25">
      <c r="G728" s="3"/>
      <c r="L728" s="3"/>
    </row>
    <row r="729" spans="7:12" ht="12.5" x14ac:dyDescent="0.25">
      <c r="G729" s="3"/>
      <c r="L729" s="3"/>
    </row>
    <row r="730" spans="7:12" ht="12.5" x14ac:dyDescent="0.25">
      <c r="G730" s="3"/>
      <c r="L730" s="3"/>
    </row>
    <row r="731" spans="7:12" ht="12.5" x14ac:dyDescent="0.25">
      <c r="G731" s="3"/>
      <c r="L731" s="3"/>
    </row>
    <row r="732" spans="7:12" ht="12.5" x14ac:dyDescent="0.25">
      <c r="G732" s="3"/>
      <c r="L732" s="3"/>
    </row>
    <row r="733" spans="7:12" ht="12.5" x14ac:dyDescent="0.25">
      <c r="G733" s="3"/>
      <c r="L733" s="3"/>
    </row>
    <row r="734" spans="7:12" ht="12.5" x14ac:dyDescent="0.25">
      <c r="G734" s="3"/>
      <c r="L734" s="3"/>
    </row>
    <row r="735" spans="7:12" ht="12.5" x14ac:dyDescent="0.25">
      <c r="G735" s="3"/>
      <c r="L735" s="3"/>
    </row>
    <row r="736" spans="7:12" ht="12.5" x14ac:dyDescent="0.25">
      <c r="G736" s="3"/>
      <c r="L736" s="3"/>
    </row>
    <row r="737" spans="7:12" ht="12.5" x14ac:dyDescent="0.25">
      <c r="G737" s="3"/>
      <c r="L737" s="3"/>
    </row>
    <row r="738" spans="7:12" ht="12.5" x14ac:dyDescent="0.25">
      <c r="G738" s="3"/>
      <c r="L738" s="3"/>
    </row>
    <row r="739" spans="7:12" ht="12.5" x14ac:dyDescent="0.25">
      <c r="G739" s="3"/>
      <c r="L739" s="3"/>
    </row>
    <row r="740" spans="7:12" ht="12.5" x14ac:dyDescent="0.25">
      <c r="G740" s="3"/>
      <c r="L740" s="3"/>
    </row>
    <row r="741" spans="7:12" ht="12.5" x14ac:dyDescent="0.25">
      <c r="G741" s="3"/>
      <c r="L741" s="3"/>
    </row>
    <row r="742" spans="7:12" ht="12.5" x14ac:dyDescent="0.25">
      <c r="G742" s="3"/>
      <c r="L742" s="3"/>
    </row>
    <row r="743" spans="7:12" ht="12.5" x14ac:dyDescent="0.25">
      <c r="G743" s="3"/>
      <c r="L743" s="3"/>
    </row>
    <row r="744" spans="7:12" ht="12.5" x14ac:dyDescent="0.25">
      <c r="G744" s="3"/>
      <c r="L744" s="3"/>
    </row>
    <row r="745" spans="7:12" ht="12.5" x14ac:dyDescent="0.25">
      <c r="G745" s="3"/>
      <c r="L745" s="3"/>
    </row>
    <row r="746" spans="7:12" ht="12.5" x14ac:dyDescent="0.25">
      <c r="G746" s="3"/>
      <c r="L746" s="3"/>
    </row>
    <row r="747" spans="7:12" ht="12.5" x14ac:dyDescent="0.25">
      <c r="G747" s="3"/>
      <c r="L747" s="3"/>
    </row>
    <row r="748" spans="7:12" ht="12.5" x14ac:dyDescent="0.25">
      <c r="G748" s="3"/>
      <c r="L748" s="3"/>
    </row>
    <row r="749" spans="7:12" ht="12.5" x14ac:dyDescent="0.25">
      <c r="G749" s="3"/>
      <c r="L749" s="3"/>
    </row>
    <row r="750" spans="7:12" ht="12.5" x14ac:dyDescent="0.25">
      <c r="G750" s="3"/>
      <c r="L750" s="3"/>
    </row>
    <row r="751" spans="7:12" ht="12.5" x14ac:dyDescent="0.25">
      <c r="G751" s="3"/>
      <c r="L751" s="3"/>
    </row>
    <row r="752" spans="7:12" ht="12.5" x14ac:dyDescent="0.25">
      <c r="G752" s="3"/>
      <c r="L752" s="3"/>
    </row>
    <row r="753" spans="7:12" ht="12.5" x14ac:dyDescent="0.25">
      <c r="G753" s="3"/>
      <c r="L753" s="3"/>
    </row>
    <row r="754" spans="7:12" ht="12.5" x14ac:dyDescent="0.25">
      <c r="G754" s="3"/>
      <c r="L754" s="3"/>
    </row>
    <row r="755" spans="7:12" ht="12.5" x14ac:dyDescent="0.25">
      <c r="G755" s="3"/>
      <c r="L755" s="3"/>
    </row>
    <row r="756" spans="7:12" ht="12.5" x14ac:dyDescent="0.25">
      <c r="G756" s="3"/>
      <c r="L756" s="3"/>
    </row>
    <row r="757" spans="7:12" ht="12.5" x14ac:dyDescent="0.25">
      <c r="G757" s="3"/>
      <c r="L757" s="3"/>
    </row>
    <row r="758" spans="7:12" ht="12.5" x14ac:dyDescent="0.25">
      <c r="G758" s="3"/>
      <c r="L758" s="3"/>
    </row>
    <row r="759" spans="7:12" ht="12.5" x14ac:dyDescent="0.25">
      <c r="G759" s="3"/>
      <c r="L759" s="3"/>
    </row>
    <row r="760" spans="7:12" ht="12.5" x14ac:dyDescent="0.25">
      <c r="G760" s="3"/>
      <c r="L760" s="3"/>
    </row>
    <row r="761" spans="7:12" ht="12.5" x14ac:dyDescent="0.25">
      <c r="G761" s="3"/>
      <c r="L761" s="3"/>
    </row>
    <row r="762" spans="7:12" ht="12.5" x14ac:dyDescent="0.25">
      <c r="G762" s="3"/>
      <c r="L762" s="3"/>
    </row>
    <row r="763" spans="7:12" ht="12.5" x14ac:dyDescent="0.25">
      <c r="G763" s="3"/>
      <c r="L763" s="3"/>
    </row>
    <row r="764" spans="7:12" ht="12.5" x14ac:dyDescent="0.25">
      <c r="G764" s="3"/>
      <c r="L764" s="3"/>
    </row>
    <row r="765" spans="7:12" ht="12.5" x14ac:dyDescent="0.25">
      <c r="G765" s="3"/>
      <c r="L765" s="3"/>
    </row>
    <row r="766" spans="7:12" ht="12.5" x14ac:dyDescent="0.25">
      <c r="G766" s="3"/>
      <c r="L766" s="3"/>
    </row>
    <row r="767" spans="7:12" ht="12.5" x14ac:dyDescent="0.25">
      <c r="G767" s="3"/>
      <c r="L767" s="3"/>
    </row>
    <row r="768" spans="7:12" ht="12.5" x14ac:dyDescent="0.25">
      <c r="G768" s="3"/>
      <c r="L768" s="3"/>
    </row>
    <row r="769" spans="7:12" ht="12.5" x14ac:dyDescent="0.25">
      <c r="G769" s="3"/>
      <c r="L769" s="3"/>
    </row>
    <row r="770" spans="7:12" ht="12.5" x14ac:dyDescent="0.25">
      <c r="G770" s="3"/>
      <c r="L770" s="3"/>
    </row>
    <row r="771" spans="7:12" ht="12.5" x14ac:dyDescent="0.25">
      <c r="G771" s="3"/>
      <c r="L771" s="3"/>
    </row>
    <row r="772" spans="7:12" ht="12.5" x14ac:dyDescent="0.25">
      <c r="G772" s="3"/>
      <c r="L772" s="3"/>
    </row>
    <row r="773" spans="7:12" ht="12.5" x14ac:dyDescent="0.25">
      <c r="G773" s="3"/>
      <c r="L773" s="3"/>
    </row>
    <row r="774" spans="7:12" ht="12.5" x14ac:dyDescent="0.25">
      <c r="G774" s="3"/>
      <c r="L774" s="3"/>
    </row>
    <row r="775" spans="7:12" ht="12.5" x14ac:dyDescent="0.25">
      <c r="G775" s="3"/>
      <c r="L775" s="3"/>
    </row>
    <row r="776" spans="7:12" ht="12.5" x14ac:dyDescent="0.25">
      <c r="G776" s="3"/>
      <c r="L776" s="3"/>
    </row>
    <row r="777" spans="7:12" ht="12.5" x14ac:dyDescent="0.25">
      <c r="G777" s="3"/>
      <c r="L777" s="3"/>
    </row>
    <row r="778" spans="7:12" ht="12.5" x14ac:dyDescent="0.25">
      <c r="G778" s="3"/>
      <c r="L778" s="3"/>
    </row>
    <row r="779" spans="7:12" ht="12.5" x14ac:dyDescent="0.25">
      <c r="G779" s="3"/>
      <c r="L779" s="3"/>
    </row>
    <row r="780" spans="7:12" ht="12.5" x14ac:dyDescent="0.25">
      <c r="G780" s="3"/>
      <c r="L780" s="3"/>
    </row>
    <row r="781" spans="7:12" ht="12.5" x14ac:dyDescent="0.25">
      <c r="G781" s="3"/>
      <c r="L781" s="3"/>
    </row>
    <row r="782" spans="7:12" ht="12.5" x14ac:dyDescent="0.25">
      <c r="G782" s="3"/>
      <c r="L782" s="3"/>
    </row>
    <row r="783" spans="7:12" ht="12.5" x14ac:dyDescent="0.25">
      <c r="G783" s="3"/>
      <c r="L783" s="3"/>
    </row>
    <row r="784" spans="7:12" ht="12.5" x14ac:dyDescent="0.25">
      <c r="G784" s="3"/>
      <c r="L784" s="3"/>
    </row>
    <row r="785" spans="7:12" ht="12.5" x14ac:dyDescent="0.25">
      <c r="G785" s="3"/>
      <c r="L785" s="3"/>
    </row>
    <row r="786" spans="7:12" ht="12.5" x14ac:dyDescent="0.25">
      <c r="G786" s="3"/>
      <c r="L786" s="3"/>
    </row>
    <row r="787" spans="7:12" ht="12.5" x14ac:dyDescent="0.25">
      <c r="G787" s="3"/>
      <c r="L787" s="3"/>
    </row>
    <row r="788" spans="7:12" ht="12.5" x14ac:dyDescent="0.25">
      <c r="G788" s="3"/>
      <c r="L788" s="3"/>
    </row>
    <row r="789" spans="7:12" ht="12.5" x14ac:dyDescent="0.25">
      <c r="G789" s="3"/>
      <c r="L789" s="3"/>
    </row>
    <row r="790" spans="7:12" ht="12.5" x14ac:dyDescent="0.25">
      <c r="G790" s="3"/>
      <c r="L790" s="3"/>
    </row>
    <row r="791" spans="7:12" ht="12.5" x14ac:dyDescent="0.25">
      <c r="G791" s="3"/>
      <c r="L791" s="3"/>
    </row>
    <row r="792" spans="7:12" ht="12.5" x14ac:dyDescent="0.25">
      <c r="G792" s="3"/>
      <c r="L792" s="3"/>
    </row>
    <row r="793" spans="7:12" ht="12.5" x14ac:dyDescent="0.25">
      <c r="G793" s="3"/>
      <c r="L793" s="3"/>
    </row>
    <row r="794" spans="7:12" ht="12.5" x14ac:dyDescent="0.25">
      <c r="G794" s="3"/>
      <c r="L794" s="3"/>
    </row>
    <row r="795" spans="7:12" ht="12.5" x14ac:dyDescent="0.25">
      <c r="G795" s="3"/>
      <c r="L795" s="3"/>
    </row>
    <row r="796" spans="7:12" ht="12.5" x14ac:dyDescent="0.25">
      <c r="G796" s="3"/>
      <c r="L796" s="3"/>
    </row>
    <row r="797" spans="7:12" ht="12.5" x14ac:dyDescent="0.25">
      <c r="G797" s="3"/>
      <c r="L797" s="3"/>
    </row>
    <row r="798" spans="7:12" ht="12.5" x14ac:dyDescent="0.25">
      <c r="G798" s="3"/>
      <c r="L798" s="3"/>
    </row>
    <row r="799" spans="7:12" ht="12.5" x14ac:dyDescent="0.25">
      <c r="G799" s="3"/>
      <c r="L799" s="3"/>
    </row>
    <row r="800" spans="7:12" ht="12.5" x14ac:dyDescent="0.25">
      <c r="G800" s="3"/>
      <c r="L800" s="3"/>
    </row>
    <row r="801" spans="7:12" ht="12.5" x14ac:dyDescent="0.25">
      <c r="G801" s="3"/>
      <c r="L801" s="3"/>
    </row>
    <row r="802" spans="7:12" ht="12.5" x14ac:dyDescent="0.25">
      <c r="G802" s="3"/>
      <c r="L802" s="3"/>
    </row>
    <row r="803" spans="7:12" ht="12.5" x14ac:dyDescent="0.25">
      <c r="G803" s="3"/>
      <c r="L803" s="3"/>
    </row>
    <row r="804" spans="7:12" ht="12.5" x14ac:dyDescent="0.25">
      <c r="G804" s="3"/>
      <c r="L804" s="3"/>
    </row>
    <row r="805" spans="7:12" ht="12.5" x14ac:dyDescent="0.25">
      <c r="G805" s="3"/>
      <c r="L805" s="3"/>
    </row>
    <row r="806" spans="7:12" ht="12.5" x14ac:dyDescent="0.25">
      <c r="G806" s="3"/>
      <c r="L806" s="3"/>
    </row>
    <row r="807" spans="7:12" ht="12.5" x14ac:dyDescent="0.25">
      <c r="G807" s="3"/>
      <c r="L807" s="3"/>
    </row>
    <row r="808" spans="7:12" ht="12.5" x14ac:dyDescent="0.25">
      <c r="G808" s="3"/>
      <c r="L808" s="3"/>
    </row>
    <row r="809" spans="7:12" ht="12.5" x14ac:dyDescent="0.25">
      <c r="G809" s="3"/>
      <c r="L809" s="3"/>
    </row>
    <row r="810" spans="7:12" ht="12.5" x14ac:dyDescent="0.25">
      <c r="G810" s="3"/>
      <c r="L810" s="3"/>
    </row>
    <row r="811" spans="7:12" ht="12.5" x14ac:dyDescent="0.25">
      <c r="G811" s="3"/>
      <c r="L811" s="3"/>
    </row>
    <row r="812" spans="7:12" ht="12.5" x14ac:dyDescent="0.25">
      <c r="G812" s="3"/>
      <c r="L812" s="3"/>
    </row>
    <row r="813" spans="7:12" ht="12.5" x14ac:dyDescent="0.25">
      <c r="G813" s="3"/>
      <c r="L813" s="3"/>
    </row>
    <row r="814" spans="7:12" ht="12.5" x14ac:dyDescent="0.25">
      <c r="G814" s="3"/>
      <c r="L814" s="3"/>
    </row>
    <row r="815" spans="7:12" ht="12.5" x14ac:dyDescent="0.25">
      <c r="G815" s="3"/>
      <c r="L815" s="3"/>
    </row>
    <row r="816" spans="7:12" ht="12.5" x14ac:dyDescent="0.25">
      <c r="G816" s="3"/>
      <c r="L816" s="3"/>
    </row>
    <row r="817" spans="7:12" ht="12.5" x14ac:dyDescent="0.25">
      <c r="G817" s="3"/>
      <c r="L817" s="3"/>
    </row>
    <row r="818" spans="7:12" ht="12.5" x14ac:dyDescent="0.25">
      <c r="G818" s="3"/>
      <c r="L818" s="3"/>
    </row>
    <row r="819" spans="7:12" ht="12.5" x14ac:dyDescent="0.25">
      <c r="G819" s="3"/>
      <c r="L819" s="3"/>
    </row>
    <row r="820" spans="7:12" ht="12.5" x14ac:dyDescent="0.25">
      <c r="G820" s="3"/>
      <c r="L820" s="3"/>
    </row>
    <row r="821" spans="7:12" ht="12.5" x14ac:dyDescent="0.25">
      <c r="G821" s="3"/>
      <c r="L821" s="3"/>
    </row>
    <row r="822" spans="7:12" ht="12.5" x14ac:dyDescent="0.25">
      <c r="G822" s="3"/>
      <c r="L822" s="3"/>
    </row>
    <row r="823" spans="7:12" ht="12.5" x14ac:dyDescent="0.25">
      <c r="G823" s="3"/>
      <c r="L823" s="3"/>
    </row>
    <row r="824" spans="7:12" ht="12.5" x14ac:dyDescent="0.25">
      <c r="G824" s="3"/>
      <c r="L824" s="3"/>
    </row>
    <row r="825" spans="7:12" ht="12.5" x14ac:dyDescent="0.25">
      <c r="G825" s="3"/>
      <c r="L825" s="3"/>
    </row>
    <row r="826" spans="7:12" ht="12.5" x14ac:dyDescent="0.25">
      <c r="G826" s="3"/>
      <c r="L826" s="3"/>
    </row>
    <row r="827" spans="7:12" ht="12.5" x14ac:dyDescent="0.25">
      <c r="G827" s="3"/>
      <c r="L827" s="3"/>
    </row>
    <row r="828" spans="7:12" ht="12.5" x14ac:dyDescent="0.25">
      <c r="G828" s="3"/>
      <c r="L828" s="3"/>
    </row>
    <row r="829" spans="7:12" ht="12.5" x14ac:dyDescent="0.25">
      <c r="G829" s="3"/>
      <c r="L829" s="3"/>
    </row>
    <row r="830" spans="7:12" ht="12.5" x14ac:dyDescent="0.25">
      <c r="G830" s="3"/>
      <c r="L830" s="3"/>
    </row>
    <row r="831" spans="7:12" ht="12.5" x14ac:dyDescent="0.25">
      <c r="G831" s="3"/>
      <c r="L831" s="3"/>
    </row>
    <row r="832" spans="7:12" ht="12.5" x14ac:dyDescent="0.25">
      <c r="G832" s="3"/>
      <c r="L832" s="3"/>
    </row>
    <row r="833" spans="7:12" ht="12.5" x14ac:dyDescent="0.25">
      <c r="G833" s="3"/>
      <c r="L833" s="3"/>
    </row>
    <row r="834" spans="7:12" ht="12.5" x14ac:dyDescent="0.25">
      <c r="G834" s="3"/>
      <c r="L834" s="3"/>
    </row>
    <row r="835" spans="7:12" ht="12.5" x14ac:dyDescent="0.25">
      <c r="G835" s="3"/>
      <c r="L835" s="3"/>
    </row>
    <row r="836" spans="7:12" ht="12.5" x14ac:dyDescent="0.25">
      <c r="G836" s="3"/>
      <c r="L836" s="3"/>
    </row>
    <row r="837" spans="7:12" ht="12.5" x14ac:dyDescent="0.25">
      <c r="G837" s="3"/>
      <c r="L837" s="3"/>
    </row>
    <row r="838" spans="7:12" ht="12.5" x14ac:dyDescent="0.25">
      <c r="G838" s="3"/>
      <c r="L838" s="3"/>
    </row>
    <row r="839" spans="7:12" ht="12.5" x14ac:dyDescent="0.25">
      <c r="G839" s="3"/>
      <c r="L839" s="3"/>
    </row>
    <row r="840" spans="7:12" ht="12.5" x14ac:dyDescent="0.25">
      <c r="G840" s="3"/>
      <c r="L840" s="3"/>
    </row>
    <row r="841" spans="7:12" ht="12.5" x14ac:dyDescent="0.25">
      <c r="G841" s="3"/>
      <c r="L841" s="3"/>
    </row>
    <row r="842" spans="7:12" ht="12.5" x14ac:dyDescent="0.25">
      <c r="G842" s="3"/>
      <c r="L842" s="3"/>
    </row>
    <row r="843" spans="7:12" ht="12.5" x14ac:dyDescent="0.25">
      <c r="G843" s="3"/>
      <c r="L843" s="3"/>
    </row>
    <row r="844" spans="7:12" ht="12.5" x14ac:dyDescent="0.25">
      <c r="G844" s="3"/>
      <c r="L844" s="3"/>
    </row>
    <row r="845" spans="7:12" ht="12.5" x14ac:dyDescent="0.25">
      <c r="G845" s="3"/>
      <c r="L845" s="3"/>
    </row>
    <row r="846" spans="7:12" ht="12.5" x14ac:dyDescent="0.25">
      <c r="G846" s="3"/>
      <c r="L846" s="3"/>
    </row>
    <row r="847" spans="7:12" ht="12.5" x14ac:dyDescent="0.25">
      <c r="G847" s="3"/>
      <c r="L847" s="3"/>
    </row>
    <row r="848" spans="7:12" ht="12.5" x14ac:dyDescent="0.25">
      <c r="G848" s="3"/>
      <c r="L848" s="3"/>
    </row>
    <row r="849" spans="7:12" ht="12.5" x14ac:dyDescent="0.25">
      <c r="G849" s="3"/>
      <c r="L849" s="3"/>
    </row>
    <row r="850" spans="7:12" ht="12.5" x14ac:dyDescent="0.25">
      <c r="G850" s="3"/>
      <c r="L850" s="3"/>
    </row>
    <row r="851" spans="7:12" ht="12.5" x14ac:dyDescent="0.25">
      <c r="G851" s="3"/>
      <c r="L851" s="3"/>
    </row>
    <row r="852" spans="7:12" ht="12.5" x14ac:dyDescent="0.25">
      <c r="G852" s="3"/>
      <c r="L852" s="3"/>
    </row>
    <row r="853" spans="7:12" ht="12.5" x14ac:dyDescent="0.25">
      <c r="G853" s="3"/>
      <c r="L853" s="3"/>
    </row>
    <row r="854" spans="7:12" ht="12.5" x14ac:dyDescent="0.25">
      <c r="G854" s="3"/>
      <c r="L854" s="3"/>
    </row>
    <row r="855" spans="7:12" ht="12.5" x14ac:dyDescent="0.25">
      <c r="G855" s="3"/>
      <c r="L855" s="3"/>
    </row>
    <row r="856" spans="7:12" ht="12.5" x14ac:dyDescent="0.25">
      <c r="G856" s="3"/>
      <c r="L856" s="3"/>
    </row>
    <row r="857" spans="7:12" ht="12.5" x14ac:dyDescent="0.25">
      <c r="G857" s="3"/>
      <c r="L857" s="3"/>
    </row>
    <row r="858" spans="7:12" ht="12.5" x14ac:dyDescent="0.25">
      <c r="G858" s="3"/>
      <c r="L858" s="3"/>
    </row>
    <row r="859" spans="7:12" ht="12.5" x14ac:dyDescent="0.25">
      <c r="G859" s="3"/>
      <c r="L859" s="3"/>
    </row>
    <row r="860" spans="7:12" ht="12.5" x14ac:dyDescent="0.25">
      <c r="G860" s="3"/>
      <c r="L860" s="3"/>
    </row>
    <row r="861" spans="7:12" ht="12.5" x14ac:dyDescent="0.25">
      <c r="G861" s="3"/>
      <c r="L861" s="3"/>
    </row>
    <row r="862" spans="7:12" ht="12.5" x14ac:dyDescent="0.25">
      <c r="G862" s="3"/>
      <c r="L862" s="3"/>
    </row>
    <row r="863" spans="7:12" ht="12.5" x14ac:dyDescent="0.25">
      <c r="G863" s="3"/>
      <c r="L863" s="3"/>
    </row>
    <row r="864" spans="7:12" ht="12.5" x14ac:dyDescent="0.25">
      <c r="G864" s="3"/>
      <c r="L864" s="3"/>
    </row>
    <row r="865" spans="7:12" ht="12.5" x14ac:dyDescent="0.25">
      <c r="G865" s="3"/>
      <c r="L865" s="3"/>
    </row>
    <row r="866" spans="7:12" ht="12.5" x14ac:dyDescent="0.25">
      <c r="G866" s="3"/>
      <c r="L866" s="3"/>
    </row>
    <row r="867" spans="7:12" ht="12.5" x14ac:dyDescent="0.25">
      <c r="G867" s="3"/>
      <c r="L867" s="3"/>
    </row>
    <row r="868" spans="7:12" ht="12.5" x14ac:dyDescent="0.25">
      <c r="G868" s="3"/>
      <c r="L868" s="3"/>
    </row>
    <row r="869" spans="7:12" ht="12.5" x14ac:dyDescent="0.25">
      <c r="G869" s="3"/>
      <c r="L869" s="3"/>
    </row>
    <row r="870" spans="7:12" ht="12.5" x14ac:dyDescent="0.25">
      <c r="G870" s="3"/>
      <c r="L870" s="3"/>
    </row>
    <row r="871" spans="7:12" ht="12.5" x14ac:dyDescent="0.25">
      <c r="G871" s="3"/>
      <c r="L871" s="3"/>
    </row>
    <row r="872" spans="7:12" ht="12.5" x14ac:dyDescent="0.25">
      <c r="G872" s="3"/>
      <c r="L872" s="3"/>
    </row>
    <row r="873" spans="7:12" ht="12.5" x14ac:dyDescent="0.25">
      <c r="G873" s="3"/>
      <c r="L873" s="3"/>
    </row>
    <row r="874" spans="7:12" ht="12.5" x14ac:dyDescent="0.25">
      <c r="G874" s="3"/>
      <c r="L874" s="3"/>
    </row>
    <row r="875" spans="7:12" ht="12.5" x14ac:dyDescent="0.25">
      <c r="G875" s="3"/>
      <c r="L875" s="3"/>
    </row>
    <row r="876" spans="7:12" ht="12.5" x14ac:dyDescent="0.25">
      <c r="G876" s="3"/>
      <c r="L876" s="3"/>
    </row>
    <row r="877" spans="7:12" ht="12.5" x14ac:dyDescent="0.25">
      <c r="G877" s="3"/>
      <c r="L877" s="3"/>
    </row>
    <row r="878" spans="7:12" ht="12.5" x14ac:dyDescent="0.25">
      <c r="G878" s="3"/>
      <c r="L878" s="3"/>
    </row>
    <row r="879" spans="7:12" ht="12.5" x14ac:dyDescent="0.25">
      <c r="G879" s="3"/>
      <c r="L879" s="3"/>
    </row>
    <row r="880" spans="7:12" ht="12.5" x14ac:dyDescent="0.25">
      <c r="G880" s="3"/>
      <c r="L880" s="3"/>
    </row>
    <row r="881" spans="7:12" ht="12.5" x14ac:dyDescent="0.25">
      <c r="G881" s="3"/>
      <c r="L881" s="3"/>
    </row>
    <row r="882" spans="7:12" ht="12.5" x14ac:dyDescent="0.25">
      <c r="G882" s="3"/>
      <c r="L882" s="3"/>
    </row>
    <row r="883" spans="7:12" ht="12.5" x14ac:dyDescent="0.25">
      <c r="G883" s="3"/>
      <c r="L883" s="3"/>
    </row>
    <row r="884" spans="7:12" ht="12.5" x14ac:dyDescent="0.25">
      <c r="G884" s="3"/>
      <c r="L884" s="3"/>
    </row>
    <row r="885" spans="7:12" ht="12.5" x14ac:dyDescent="0.25">
      <c r="G885" s="3"/>
      <c r="L885" s="3"/>
    </row>
    <row r="886" spans="7:12" ht="12.5" x14ac:dyDescent="0.25">
      <c r="G886" s="3"/>
      <c r="L886" s="3"/>
    </row>
    <row r="887" spans="7:12" ht="12.5" x14ac:dyDescent="0.25">
      <c r="G887" s="3"/>
      <c r="L887" s="3"/>
    </row>
    <row r="888" spans="7:12" ht="12.5" x14ac:dyDescent="0.25">
      <c r="G888" s="3"/>
      <c r="L888" s="3"/>
    </row>
    <row r="889" spans="7:12" ht="12.5" x14ac:dyDescent="0.25">
      <c r="G889" s="3"/>
      <c r="L889" s="3"/>
    </row>
    <row r="890" spans="7:12" ht="12.5" x14ac:dyDescent="0.25">
      <c r="G890" s="3"/>
      <c r="L890" s="3"/>
    </row>
    <row r="891" spans="7:12" ht="12.5" x14ac:dyDescent="0.25">
      <c r="G891" s="3"/>
      <c r="L891" s="3"/>
    </row>
    <row r="892" spans="7:12" ht="12.5" x14ac:dyDescent="0.25">
      <c r="G892" s="3"/>
      <c r="L892" s="3"/>
    </row>
    <row r="893" spans="7:12" ht="12.5" x14ac:dyDescent="0.25">
      <c r="G893" s="3"/>
      <c r="L893" s="3"/>
    </row>
    <row r="894" spans="7:12" ht="12.5" x14ac:dyDescent="0.25">
      <c r="G894" s="3"/>
      <c r="L894" s="3"/>
    </row>
    <row r="895" spans="7:12" ht="12.5" x14ac:dyDescent="0.25">
      <c r="G895" s="3"/>
      <c r="L895" s="3"/>
    </row>
    <row r="896" spans="7:12" ht="12.5" x14ac:dyDescent="0.25">
      <c r="G896" s="3"/>
      <c r="L896" s="3"/>
    </row>
    <row r="897" spans="7:12" ht="12.5" x14ac:dyDescent="0.25">
      <c r="G897" s="3"/>
      <c r="L897" s="3"/>
    </row>
    <row r="898" spans="7:12" ht="12.5" x14ac:dyDescent="0.25">
      <c r="G898" s="3"/>
      <c r="L898" s="3"/>
    </row>
    <row r="899" spans="7:12" ht="12.5" x14ac:dyDescent="0.25">
      <c r="G899" s="3"/>
      <c r="L899" s="3"/>
    </row>
    <row r="900" spans="7:12" ht="12.5" x14ac:dyDescent="0.25">
      <c r="G900" s="3"/>
      <c r="L900" s="3"/>
    </row>
    <row r="901" spans="7:12" ht="12.5" x14ac:dyDescent="0.25">
      <c r="G901" s="3"/>
      <c r="L901" s="3"/>
    </row>
    <row r="902" spans="7:12" ht="12.5" x14ac:dyDescent="0.25">
      <c r="G902" s="3"/>
      <c r="L902" s="3"/>
    </row>
    <row r="903" spans="7:12" ht="12.5" x14ac:dyDescent="0.25">
      <c r="G903" s="3"/>
      <c r="L903" s="3"/>
    </row>
    <row r="904" spans="7:12" ht="12.5" x14ac:dyDescent="0.25">
      <c r="G904" s="3"/>
      <c r="L904" s="3"/>
    </row>
    <row r="905" spans="7:12" ht="12.5" x14ac:dyDescent="0.25">
      <c r="G905" s="3"/>
      <c r="L905" s="3"/>
    </row>
    <row r="906" spans="7:12" ht="12.5" x14ac:dyDescent="0.25">
      <c r="G906" s="3"/>
      <c r="L906" s="3"/>
    </row>
    <row r="907" spans="7:12" ht="12.5" x14ac:dyDescent="0.25">
      <c r="G907" s="3"/>
      <c r="L907" s="3"/>
    </row>
    <row r="908" spans="7:12" ht="12.5" x14ac:dyDescent="0.25">
      <c r="G908" s="3"/>
      <c r="L908" s="3"/>
    </row>
    <row r="909" spans="7:12" ht="12.5" x14ac:dyDescent="0.25">
      <c r="G909" s="3"/>
      <c r="L909" s="3"/>
    </row>
    <row r="910" spans="7:12" ht="12.5" x14ac:dyDescent="0.25">
      <c r="G910" s="3"/>
      <c r="L910" s="3"/>
    </row>
    <row r="911" spans="7:12" ht="12.5" x14ac:dyDescent="0.25">
      <c r="G911" s="3"/>
      <c r="L911" s="3"/>
    </row>
    <row r="912" spans="7:12" ht="12.5" x14ac:dyDescent="0.25">
      <c r="G912" s="3"/>
      <c r="L912" s="3"/>
    </row>
    <row r="913" spans="7:12" ht="12.5" x14ac:dyDescent="0.25">
      <c r="G913" s="3"/>
      <c r="L913" s="3"/>
    </row>
    <row r="914" spans="7:12" ht="12.5" x14ac:dyDescent="0.25">
      <c r="G914" s="3"/>
      <c r="L914" s="3"/>
    </row>
    <row r="915" spans="7:12" ht="12.5" x14ac:dyDescent="0.25">
      <c r="G915" s="3"/>
      <c r="L915" s="3"/>
    </row>
    <row r="916" spans="7:12" ht="12.5" x14ac:dyDescent="0.25">
      <c r="G916" s="3"/>
      <c r="L916" s="3"/>
    </row>
    <row r="917" spans="7:12" ht="12.5" x14ac:dyDescent="0.25">
      <c r="G917" s="3"/>
      <c r="L917" s="3"/>
    </row>
    <row r="918" spans="7:12" ht="12.5" x14ac:dyDescent="0.25">
      <c r="G918" s="3"/>
      <c r="L918" s="3"/>
    </row>
    <row r="919" spans="7:12" ht="12.5" x14ac:dyDescent="0.25">
      <c r="G919" s="3"/>
      <c r="L919" s="3"/>
    </row>
    <row r="920" spans="7:12" ht="12.5" x14ac:dyDescent="0.25">
      <c r="G920" s="3"/>
      <c r="L920" s="3"/>
    </row>
    <row r="921" spans="7:12" ht="12.5" x14ac:dyDescent="0.25">
      <c r="G921" s="3"/>
      <c r="L921" s="3"/>
    </row>
    <row r="922" spans="7:12" ht="12.5" x14ac:dyDescent="0.25">
      <c r="G922" s="3"/>
      <c r="L922" s="3"/>
    </row>
    <row r="923" spans="7:12" ht="12.5" x14ac:dyDescent="0.25">
      <c r="G923" s="3"/>
      <c r="L923" s="3"/>
    </row>
    <row r="924" spans="7:12" ht="12.5" x14ac:dyDescent="0.25">
      <c r="G924" s="3"/>
      <c r="L924" s="3"/>
    </row>
    <row r="925" spans="7:12" ht="12.5" x14ac:dyDescent="0.25">
      <c r="G925" s="3"/>
      <c r="L925" s="3"/>
    </row>
    <row r="926" spans="7:12" ht="12.5" x14ac:dyDescent="0.25">
      <c r="G926" s="3"/>
      <c r="L926" s="3"/>
    </row>
    <row r="927" spans="7:12" ht="12.5" x14ac:dyDescent="0.25">
      <c r="G927" s="3"/>
      <c r="L927" s="3"/>
    </row>
    <row r="928" spans="7:12" ht="12.5" x14ac:dyDescent="0.25">
      <c r="G928" s="3"/>
      <c r="L928" s="3"/>
    </row>
    <row r="929" spans="7:12" ht="12.5" x14ac:dyDescent="0.25">
      <c r="G929" s="3"/>
      <c r="L929" s="3"/>
    </row>
    <row r="930" spans="7:12" ht="12.5" x14ac:dyDescent="0.25">
      <c r="G930" s="3"/>
      <c r="L930" s="3"/>
    </row>
    <row r="931" spans="7:12" ht="12.5" x14ac:dyDescent="0.25">
      <c r="G931" s="3"/>
      <c r="L931" s="3"/>
    </row>
    <row r="932" spans="7:12" ht="12.5" x14ac:dyDescent="0.25">
      <c r="G932" s="3"/>
      <c r="L932" s="3"/>
    </row>
    <row r="933" spans="7:12" ht="12.5" x14ac:dyDescent="0.25">
      <c r="G933" s="3"/>
      <c r="L933" s="3"/>
    </row>
    <row r="934" spans="7:12" ht="12.5" x14ac:dyDescent="0.25">
      <c r="G934" s="3"/>
      <c r="L934" s="3"/>
    </row>
    <row r="935" spans="7:12" ht="12.5" x14ac:dyDescent="0.25">
      <c r="G935" s="3"/>
      <c r="L935" s="3"/>
    </row>
    <row r="936" spans="7:12" ht="12.5" x14ac:dyDescent="0.25">
      <c r="G936" s="3"/>
      <c r="L936" s="3"/>
    </row>
    <row r="937" spans="7:12" ht="12.5" x14ac:dyDescent="0.25">
      <c r="G937" s="3"/>
      <c r="L937" s="3"/>
    </row>
    <row r="938" spans="7:12" ht="12.5" x14ac:dyDescent="0.25">
      <c r="G938" s="3"/>
      <c r="L938" s="3"/>
    </row>
    <row r="939" spans="7:12" ht="12.5" x14ac:dyDescent="0.25">
      <c r="G939" s="3"/>
      <c r="L939" s="3"/>
    </row>
    <row r="940" spans="7:12" ht="12.5" x14ac:dyDescent="0.25">
      <c r="G940" s="3"/>
      <c r="L940" s="3"/>
    </row>
    <row r="941" spans="7:12" ht="12.5" x14ac:dyDescent="0.25">
      <c r="G941" s="3"/>
      <c r="L941" s="3"/>
    </row>
    <row r="942" spans="7:12" ht="12.5" x14ac:dyDescent="0.25">
      <c r="G942" s="3"/>
      <c r="L942" s="3"/>
    </row>
    <row r="943" spans="7:12" ht="12.5" x14ac:dyDescent="0.25">
      <c r="G943" s="3"/>
      <c r="L943" s="3"/>
    </row>
    <row r="944" spans="7:12" ht="12.5" x14ac:dyDescent="0.25">
      <c r="G944" s="3"/>
      <c r="L944" s="3"/>
    </row>
    <row r="945" spans="7:12" ht="12.5" x14ac:dyDescent="0.25">
      <c r="G945" s="3"/>
      <c r="L945" s="3"/>
    </row>
    <row r="946" spans="7:12" ht="12.5" x14ac:dyDescent="0.25">
      <c r="G946" s="3"/>
      <c r="L946" s="3"/>
    </row>
    <row r="947" spans="7:12" ht="12.5" x14ac:dyDescent="0.25">
      <c r="G947" s="3"/>
      <c r="L947" s="3"/>
    </row>
    <row r="948" spans="7:12" ht="12.5" x14ac:dyDescent="0.25">
      <c r="G948" s="3"/>
      <c r="L948" s="3"/>
    </row>
    <row r="949" spans="7:12" ht="12.5" x14ac:dyDescent="0.25">
      <c r="G949" s="3"/>
      <c r="L949" s="3"/>
    </row>
    <row r="950" spans="7:12" ht="12.5" x14ac:dyDescent="0.25">
      <c r="G950" s="3"/>
      <c r="L950" s="3"/>
    </row>
    <row r="951" spans="7:12" ht="12.5" x14ac:dyDescent="0.25">
      <c r="G951" s="3"/>
      <c r="L951" s="3"/>
    </row>
    <row r="952" spans="7:12" ht="12.5" x14ac:dyDescent="0.25">
      <c r="G952" s="3"/>
      <c r="L952" s="3"/>
    </row>
    <row r="953" spans="7:12" ht="12.5" x14ac:dyDescent="0.25">
      <c r="G953" s="3"/>
      <c r="L953" s="3"/>
    </row>
    <row r="954" spans="7:12" ht="12.5" x14ac:dyDescent="0.25">
      <c r="G954" s="3"/>
      <c r="L954" s="3"/>
    </row>
    <row r="955" spans="7:12" ht="12.5" x14ac:dyDescent="0.25">
      <c r="G955" s="3"/>
      <c r="L955" s="3"/>
    </row>
    <row r="956" spans="7:12" ht="12.5" x14ac:dyDescent="0.25">
      <c r="G956" s="3"/>
      <c r="L956" s="3"/>
    </row>
    <row r="957" spans="7:12" ht="12.5" x14ac:dyDescent="0.25">
      <c r="G957" s="3"/>
      <c r="L957" s="3"/>
    </row>
    <row r="958" spans="7:12" ht="12.5" x14ac:dyDescent="0.25">
      <c r="G958" s="3"/>
      <c r="L958" s="3"/>
    </row>
    <row r="959" spans="7:12" ht="12.5" x14ac:dyDescent="0.25">
      <c r="G959" s="3"/>
      <c r="L959" s="3"/>
    </row>
    <row r="960" spans="7:12" ht="12.5" x14ac:dyDescent="0.25">
      <c r="G960" s="3"/>
      <c r="L960" s="3"/>
    </row>
    <row r="961" spans="7:12" ht="12.5" x14ac:dyDescent="0.25">
      <c r="G961" s="3"/>
      <c r="L961" s="3"/>
    </row>
    <row r="962" spans="7:12" ht="12.5" x14ac:dyDescent="0.25">
      <c r="G962" s="3"/>
      <c r="L962" s="3"/>
    </row>
    <row r="963" spans="7:12" ht="12.5" x14ac:dyDescent="0.25">
      <c r="G963" s="3"/>
      <c r="L963" s="3"/>
    </row>
    <row r="964" spans="7:12" ht="12.5" x14ac:dyDescent="0.25">
      <c r="G964" s="3"/>
      <c r="L964" s="3"/>
    </row>
    <row r="965" spans="7:12" ht="12.5" x14ac:dyDescent="0.25">
      <c r="G965" s="3"/>
      <c r="L965" s="3"/>
    </row>
    <row r="966" spans="7:12" ht="12.5" x14ac:dyDescent="0.25">
      <c r="G966" s="3"/>
      <c r="L966" s="3"/>
    </row>
    <row r="967" spans="7:12" ht="12.5" x14ac:dyDescent="0.25">
      <c r="G967" s="3"/>
      <c r="L967" s="3"/>
    </row>
    <row r="968" spans="7:12" ht="12.5" x14ac:dyDescent="0.25">
      <c r="G968" s="3"/>
      <c r="L968" s="3"/>
    </row>
    <row r="969" spans="7:12" ht="12.5" x14ac:dyDescent="0.25">
      <c r="G969" s="3"/>
      <c r="L969" s="3"/>
    </row>
    <row r="970" spans="7:12" ht="12.5" x14ac:dyDescent="0.25">
      <c r="G970" s="3"/>
      <c r="L970" s="3"/>
    </row>
    <row r="971" spans="7:12" ht="12.5" x14ac:dyDescent="0.25">
      <c r="G971" s="3"/>
      <c r="L971" s="3"/>
    </row>
    <row r="972" spans="7:12" ht="12.5" x14ac:dyDescent="0.25">
      <c r="G972" s="3"/>
      <c r="L972" s="3"/>
    </row>
    <row r="973" spans="7:12" ht="12.5" x14ac:dyDescent="0.25">
      <c r="G973" s="3"/>
      <c r="L973" s="3"/>
    </row>
    <row r="974" spans="7:12" ht="12.5" x14ac:dyDescent="0.25">
      <c r="G974" s="3"/>
      <c r="L974" s="3"/>
    </row>
    <row r="975" spans="7:12" ht="12.5" x14ac:dyDescent="0.25">
      <c r="G975" s="3"/>
      <c r="L975" s="3"/>
    </row>
    <row r="976" spans="7:12" ht="12.5" x14ac:dyDescent="0.25">
      <c r="G976" s="3"/>
      <c r="L976" s="3"/>
    </row>
    <row r="977" spans="7:12" ht="12.5" x14ac:dyDescent="0.25">
      <c r="G977" s="3"/>
      <c r="L977" s="3"/>
    </row>
    <row r="978" spans="7:12" ht="12.5" x14ac:dyDescent="0.25">
      <c r="G978" s="3"/>
      <c r="L978" s="3"/>
    </row>
    <row r="979" spans="7:12" ht="12.5" x14ac:dyDescent="0.25">
      <c r="G979" s="3"/>
      <c r="L979" s="3"/>
    </row>
    <row r="980" spans="7:12" ht="12.5" x14ac:dyDescent="0.25">
      <c r="G980" s="3"/>
      <c r="L980" s="3"/>
    </row>
    <row r="981" spans="7:12" ht="12.5" x14ac:dyDescent="0.25">
      <c r="G981" s="3"/>
      <c r="L981" s="3"/>
    </row>
    <row r="982" spans="7:12" ht="12.5" x14ac:dyDescent="0.25">
      <c r="G982" s="3"/>
      <c r="L982" s="3"/>
    </row>
    <row r="983" spans="7:12" ht="12.5" x14ac:dyDescent="0.25">
      <c r="G983" s="3"/>
      <c r="L983" s="3"/>
    </row>
    <row r="984" spans="7:12" ht="12.5" x14ac:dyDescent="0.25">
      <c r="G984" s="3"/>
      <c r="L984" s="3"/>
    </row>
    <row r="985" spans="7:12" ht="12.5" x14ac:dyDescent="0.25">
      <c r="G985" s="3"/>
      <c r="L985" s="3"/>
    </row>
    <row r="986" spans="7:12" ht="12.5" x14ac:dyDescent="0.25">
      <c r="G986" s="3"/>
      <c r="L986" s="3"/>
    </row>
    <row r="987" spans="7:12" ht="12.5" x14ac:dyDescent="0.25">
      <c r="G987" s="3"/>
      <c r="L987" s="3"/>
    </row>
    <row r="988" spans="7:12" ht="12.5" x14ac:dyDescent="0.25">
      <c r="G988" s="3"/>
      <c r="L988" s="3"/>
    </row>
    <row r="989" spans="7:12" ht="12.5" x14ac:dyDescent="0.25">
      <c r="G989" s="3"/>
      <c r="L989" s="3"/>
    </row>
    <row r="990" spans="7:12" ht="12.5" x14ac:dyDescent="0.25">
      <c r="G990" s="3"/>
      <c r="L990" s="3"/>
    </row>
    <row r="991" spans="7:12" ht="12.5" x14ac:dyDescent="0.25">
      <c r="G991" s="3"/>
      <c r="L991" s="3"/>
    </row>
    <row r="992" spans="7:12" ht="12.5" x14ac:dyDescent="0.25">
      <c r="G992" s="3"/>
      <c r="L992" s="3"/>
    </row>
    <row r="993" spans="7:12" ht="12.5" x14ac:dyDescent="0.25">
      <c r="G993" s="3"/>
      <c r="L993" s="3"/>
    </row>
    <row r="994" spans="7:12" ht="12.5" x14ac:dyDescent="0.25">
      <c r="G994" s="3"/>
      <c r="L994" s="3"/>
    </row>
    <row r="995" spans="7:12" ht="12.5" x14ac:dyDescent="0.25">
      <c r="G995" s="3"/>
      <c r="L995" s="3"/>
    </row>
    <row r="996" spans="7:12" ht="12.5" x14ac:dyDescent="0.25">
      <c r="G996" s="3"/>
      <c r="L996" s="3"/>
    </row>
    <row r="997" spans="7:12" ht="12.5" x14ac:dyDescent="0.25">
      <c r="G997" s="3"/>
      <c r="L997" s="3"/>
    </row>
    <row r="998" spans="7:12" ht="12.5" x14ac:dyDescent="0.25">
      <c r="G998" s="3"/>
      <c r="L998" s="3"/>
    </row>
    <row r="999" spans="7:12" ht="12.5" x14ac:dyDescent="0.25">
      <c r="G999" s="3"/>
      <c r="L999" s="3"/>
    </row>
    <row r="1000" spans="7:12" ht="12.5" x14ac:dyDescent="0.25">
      <c r="G1000" s="3"/>
      <c r="L1000" s="3"/>
    </row>
    <row r="1001" spans="7:12" ht="12.5" x14ac:dyDescent="0.25">
      <c r="G1001" s="3"/>
      <c r="L1001" s="3"/>
    </row>
    <row r="1002" spans="7:12" ht="12.5" x14ac:dyDescent="0.25">
      <c r="G1002" s="3"/>
      <c r="L1002" s="3"/>
    </row>
    <row r="1003" spans="7:12" ht="12.5" x14ac:dyDescent="0.25">
      <c r="G1003" s="3"/>
      <c r="L1003" s="3"/>
    </row>
    <row r="1004" spans="7:12" ht="12.5" x14ac:dyDescent="0.25">
      <c r="G1004" s="3"/>
      <c r="L1004" s="3"/>
    </row>
    <row r="1005" spans="7:12" ht="12.5" x14ac:dyDescent="0.25">
      <c r="G1005" s="3"/>
      <c r="L1005" s="3"/>
    </row>
    <row r="1006" spans="7:12" ht="12.5" x14ac:dyDescent="0.25">
      <c r="G1006" s="3"/>
      <c r="L1006" s="3"/>
    </row>
    <row r="1007" spans="7:12" ht="12.5" x14ac:dyDescent="0.25">
      <c r="G1007" s="3"/>
      <c r="L1007" s="3"/>
    </row>
    <row r="1008" spans="7:12" ht="12.5" x14ac:dyDescent="0.25">
      <c r="G1008" s="3"/>
      <c r="L1008" s="3"/>
    </row>
    <row r="1009" spans="7:12" ht="12.5" x14ac:dyDescent="0.25">
      <c r="G1009" s="3"/>
      <c r="L1009" s="3"/>
    </row>
    <row r="1010" spans="7:12" ht="12.5" x14ac:dyDescent="0.25">
      <c r="G1010" s="3"/>
      <c r="L1010" s="3"/>
    </row>
    <row r="1011" spans="7:12" ht="12.5" x14ac:dyDescent="0.25">
      <c r="G1011" s="3"/>
      <c r="L1011" s="3"/>
    </row>
    <row r="1012" spans="7:12" ht="12.5" x14ac:dyDescent="0.25">
      <c r="G1012" s="3"/>
      <c r="L1012" s="3"/>
    </row>
    <row r="1013" spans="7:12" ht="12.5" x14ac:dyDescent="0.25">
      <c r="G1013" s="3"/>
      <c r="L1013" s="3"/>
    </row>
    <row r="1014" spans="7:12" ht="12.5" x14ac:dyDescent="0.25">
      <c r="G1014" s="3"/>
      <c r="L1014" s="3"/>
    </row>
    <row r="1015" spans="7:12" ht="12.5" x14ac:dyDescent="0.25">
      <c r="G1015" s="3"/>
      <c r="L1015" s="3"/>
    </row>
    <row r="1016" spans="7:12" ht="12.5" x14ac:dyDescent="0.25">
      <c r="G1016" s="3"/>
      <c r="L1016" s="3"/>
    </row>
    <row r="1017" spans="7:12" ht="12.5" x14ac:dyDescent="0.25">
      <c r="G1017" s="3"/>
      <c r="L1017" s="3"/>
    </row>
    <row r="1018" spans="7:12" ht="12.5" x14ac:dyDescent="0.25">
      <c r="G1018" s="3"/>
      <c r="L1018" s="3"/>
    </row>
    <row r="1019" spans="7:12" ht="12.5" x14ac:dyDescent="0.25">
      <c r="G1019" s="3"/>
      <c r="L1019" s="3"/>
    </row>
    <row r="1020" spans="7:12" ht="12.5" x14ac:dyDescent="0.25">
      <c r="G1020" s="3"/>
      <c r="L1020" s="3"/>
    </row>
    <row r="1021" spans="7:12" ht="12.5" x14ac:dyDescent="0.25">
      <c r="G1021" s="3"/>
      <c r="L1021" s="3"/>
    </row>
    <row r="1022" spans="7:12" ht="12.5" x14ac:dyDescent="0.25">
      <c r="G1022" s="3"/>
      <c r="L1022" s="3"/>
    </row>
    <row r="1023" spans="7:12" ht="12.5" x14ac:dyDescent="0.25">
      <c r="G1023" s="3"/>
      <c r="L1023" s="3"/>
    </row>
    <row r="1024" spans="7:12" ht="12.5" x14ac:dyDescent="0.25">
      <c r="G1024" s="3"/>
      <c r="L1024" s="3"/>
    </row>
    <row r="1025" spans="7:12" ht="12.5" x14ac:dyDescent="0.25">
      <c r="G1025" s="3"/>
      <c r="L1025" s="3"/>
    </row>
    <row r="1026" spans="7:12" ht="12.5" x14ac:dyDescent="0.25">
      <c r="G1026" s="3"/>
      <c r="L1026" s="3"/>
    </row>
    <row r="1027" spans="7:12" ht="12.5" x14ac:dyDescent="0.25">
      <c r="G1027" s="3"/>
      <c r="L1027" s="3"/>
    </row>
    <row r="1028" spans="7:12" ht="12.5" x14ac:dyDescent="0.25">
      <c r="G1028" s="3"/>
      <c r="L1028" s="3"/>
    </row>
    <row r="1029" spans="7:12" ht="12.5" x14ac:dyDescent="0.25">
      <c r="G1029" s="3"/>
      <c r="L1029" s="3"/>
    </row>
    <row r="1030" spans="7:12" ht="12.5" x14ac:dyDescent="0.25">
      <c r="G1030" s="3"/>
      <c r="L1030" s="3"/>
    </row>
    <row r="1031" spans="7:12" ht="12.5" x14ac:dyDescent="0.25">
      <c r="G1031" s="3"/>
      <c r="L1031" s="3"/>
    </row>
    <row r="1032" spans="7:12" ht="12.5" x14ac:dyDescent="0.25">
      <c r="G1032" s="3"/>
      <c r="L1032" s="3"/>
    </row>
    <row r="1033" spans="7:12" ht="12.5" x14ac:dyDescent="0.25">
      <c r="G1033" s="3"/>
      <c r="L1033" s="3"/>
    </row>
    <row r="1034" spans="7:12" ht="12.5" x14ac:dyDescent="0.25">
      <c r="G1034" s="3"/>
      <c r="L1034" s="3"/>
    </row>
    <row r="1035" spans="7:12" ht="12.5" x14ac:dyDescent="0.25">
      <c r="G1035" s="3"/>
      <c r="L1035" s="3"/>
    </row>
    <row r="1036" spans="7:12" ht="12.5" x14ac:dyDescent="0.25">
      <c r="G1036" s="3"/>
      <c r="L1036" s="3"/>
    </row>
    <row r="1037" spans="7:12" ht="12.5" x14ac:dyDescent="0.25">
      <c r="G1037" s="3"/>
      <c r="L1037" s="3"/>
    </row>
    <row r="1038" spans="7:12" ht="12.5" x14ac:dyDescent="0.25">
      <c r="G1038" s="3"/>
      <c r="L1038" s="3"/>
    </row>
    <row r="1039" spans="7:12" ht="12.5" x14ac:dyDescent="0.25">
      <c r="G1039" s="3"/>
      <c r="L1039" s="3"/>
    </row>
    <row r="1040" spans="7:12" ht="12.5" x14ac:dyDescent="0.25">
      <c r="G1040" s="3"/>
      <c r="L1040" s="3"/>
    </row>
    <row r="1041" spans="7:12" ht="12.5" x14ac:dyDescent="0.25">
      <c r="G1041" s="3"/>
      <c r="L1041" s="3"/>
    </row>
    <row r="1042" spans="7:12" ht="12.5" x14ac:dyDescent="0.25">
      <c r="G1042" s="3"/>
      <c r="L1042" s="3"/>
    </row>
    <row r="1043" spans="7:12" ht="12.5" x14ac:dyDescent="0.25">
      <c r="G1043" s="3"/>
      <c r="L1043" s="3"/>
    </row>
    <row r="1044" spans="7:12" ht="12.5" x14ac:dyDescent="0.25">
      <c r="G1044" s="3"/>
      <c r="L1044" s="3"/>
    </row>
    <row r="1045" spans="7:12" ht="12.5" x14ac:dyDescent="0.25">
      <c r="G1045" s="3"/>
      <c r="L1045" s="3"/>
    </row>
    <row r="1046" spans="7:12" ht="12.5" x14ac:dyDescent="0.25">
      <c r="G1046" s="3"/>
      <c r="L1046" s="3"/>
    </row>
    <row r="1047" spans="7:12" ht="12.5" x14ac:dyDescent="0.25">
      <c r="G1047" s="3"/>
      <c r="L1047" s="3"/>
    </row>
    <row r="1048" spans="7:12" ht="12.5" x14ac:dyDescent="0.25">
      <c r="G1048" s="3"/>
      <c r="L1048" s="3"/>
    </row>
    <row r="1049" spans="7:12" ht="12.5" x14ac:dyDescent="0.25">
      <c r="G1049" s="3"/>
      <c r="L1049" s="3"/>
    </row>
    <row r="1050" spans="7:12" ht="12.5" x14ac:dyDescent="0.25">
      <c r="G1050" s="3"/>
      <c r="L1050" s="3"/>
    </row>
    <row r="1051" spans="7:12" ht="12.5" x14ac:dyDescent="0.25">
      <c r="G1051" s="3"/>
      <c r="L1051" s="3"/>
    </row>
    <row r="1052" spans="7:12" ht="12.5" x14ac:dyDescent="0.25">
      <c r="G1052" s="3"/>
      <c r="L1052" s="3"/>
    </row>
    <row r="1053" spans="7:12" ht="12.5" x14ac:dyDescent="0.25">
      <c r="G1053" s="3"/>
      <c r="L1053" s="3"/>
    </row>
    <row r="1054" spans="7:12" ht="12.5" x14ac:dyDescent="0.25">
      <c r="G1054" s="3"/>
      <c r="L1054" s="3"/>
    </row>
    <row r="1055" spans="7:12" ht="12.5" x14ac:dyDescent="0.25">
      <c r="G1055" s="3"/>
      <c r="L1055" s="3"/>
    </row>
    <row r="1056" spans="7:12" ht="12.5" x14ac:dyDescent="0.25">
      <c r="G1056" s="3"/>
      <c r="L1056" s="3"/>
    </row>
    <row r="1057" spans="7:12" ht="12.5" x14ac:dyDescent="0.25">
      <c r="G1057" s="3"/>
      <c r="L1057" s="3"/>
    </row>
    <row r="1058" spans="7:12" ht="12.5" x14ac:dyDescent="0.25">
      <c r="G1058" s="3"/>
      <c r="L1058" s="3"/>
    </row>
    <row r="1059" spans="7:12" ht="12.5" x14ac:dyDescent="0.25">
      <c r="G1059" s="3"/>
      <c r="L1059" s="3"/>
    </row>
    <row r="1060" spans="7:12" ht="12.5" x14ac:dyDescent="0.25">
      <c r="G1060" s="3"/>
      <c r="L1060" s="3"/>
    </row>
    <row r="1061" spans="7:12" ht="12.5" x14ac:dyDescent="0.25">
      <c r="G1061" s="3"/>
      <c r="L1061" s="3"/>
    </row>
    <row r="1062" spans="7:12" ht="12.5" x14ac:dyDescent="0.25">
      <c r="G1062" s="3"/>
      <c r="L1062" s="3"/>
    </row>
    <row r="1063" spans="7:12" ht="12.5" x14ac:dyDescent="0.25">
      <c r="G1063" s="3"/>
      <c r="L1063" s="3"/>
    </row>
    <row r="1064" spans="7:12" ht="12.5" x14ac:dyDescent="0.25">
      <c r="G1064" s="3"/>
      <c r="L1064" s="3"/>
    </row>
    <row r="1065" spans="7:12" ht="12.5" x14ac:dyDescent="0.25">
      <c r="G1065" s="3"/>
      <c r="L1065" s="3"/>
    </row>
    <row r="1066" spans="7:12" ht="12.5" x14ac:dyDescent="0.25">
      <c r="G1066" s="3"/>
      <c r="L1066" s="3"/>
    </row>
    <row r="1067" spans="7:12" ht="12.5" x14ac:dyDescent="0.25">
      <c r="G1067" s="3"/>
      <c r="L1067" s="3"/>
    </row>
    <row r="1068" spans="7:12" ht="12.5" x14ac:dyDescent="0.25">
      <c r="G1068" s="3"/>
      <c r="L1068" s="3"/>
    </row>
    <row r="1069" spans="7:12" ht="12.5" x14ac:dyDescent="0.25">
      <c r="G1069" s="3"/>
      <c r="L1069" s="3"/>
    </row>
    <row r="1070" spans="7:12" ht="12.5" x14ac:dyDescent="0.25">
      <c r="G1070" s="3"/>
      <c r="L1070" s="3"/>
    </row>
    <row r="1071" spans="7:12" ht="12.5" x14ac:dyDescent="0.25">
      <c r="G1071" s="3"/>
      <c r="L1071" s="3"/>
    </row>
    <row r="1072" spans="7:12" ht="12.5" x14ac:dyDescent="0.25">
      <c r="G1072" s="3"/>
      <c r="L1072" s="3"/>
    </row>
    <row r="1073" spans="7:12" ht="12.5" x14ac:dyDescent="0.25">
      <c r="G1073" s="3"/>
      <c r="L1073" s="3"/>
    </row>
    <row r="1074" spans="7:12" ht="12.5" x14ac:dyDescent="0.25">
      <c r="G1074" s="3"/>
      <c r="L1074" s="3"/>
    </row>
    <row r="1075" spans="7:12" ht="12.5" x14ac:dyDescent="0.25">
      <c r="G1075" s="3"/>
      <c r="L1075" s="3"/>
    </row>
    <row r="1076" spans="7:12" ht="12.5" x14ac:dyDescent="0.25">
      <c r="G1076" s="3"/>
      <c r="L1076" s="3"/>
    </row>
    <row r="1077" spans="7:12" ht="12.5" x14ac:dyDescent="0.25">
      <c r="G1077" s="3"/>
      <c r="L1077" s="3"/>
    </row>
    <row r="1078" spans="7:12" ht="12.5" x14ac:dyDescent="0.25">
      <c r="G1078" s="3"/>
      <c r="L1078" s="3"/>
    </row>
    <row r="1079" spans="7:12" ht="12.5" x14ac:dyDescent="0.25">
      <c r="G1079" s="3"/>
      <c r="L1079" s="3"/>
    </row>
    <row r="1080" spans="7:12" ht="12.5" x14ac:dyDescent="0.25">
      <c r="G1080" s="3"/>
      <c r="L1080" s="3"/>
    </row>
    <row r="1081" spans="7:12" ht="12.5" x14ac:dyDescent="0.25">
      <c r="G1081" s="3"/>
      <c r="L1081" s="3"/>
    </row>
    <row r="1082" spans="7:12" ht="12.5" x14ac:dyDescent="0.25">
      <c r="G1082" s="3"/>
      <c r="L1082" s="3"/>
    </row>
    <row r="1083" spans="7:12" ht="12.5" x14ac:dyDescent="0.25">
      <c r="G1083" s="3"/>
      <c r="L1083" s="3"/>
    </row>
    <row r="1084" spans="7:12" ht="12.5" x14ac:dyDescent="0.25">
      <c r="G1084" s="3"/>
      <c r="L1084" s="3"/>
    </row>
    <row r="1085" spans="7:12" ht="12.5" x14ac:dyDescent="0.25">
      <c r="G1085" s="3"/>
      <c r="L1085" s="3"/>
    </row>
    <row r="1086" spans="7:12" ht="12.5" x14ac:dyDescent="0.25">
      <c r="G1086" s="3"/>
      <c r="L1086" s="3"/>
    </row>
    <row r="1087" spans="7:12" ht="12.5" x14ac:dyDescent="0.25">
      <c r="G1087" s="3"/>
      <c r="L1087" s="3"/>
    </row>
    <row r="1088" spans="7:12" ht="12.5" x14ac:dyDescent="0.25">
      <c r="G1088" s="3"/>
      <c r="L1088" s="3"/>
    </row>
    <row r="1089" spans="7:12" ht="12.5" x14ac:dyDescent="0.25">
      <c r="G1089" s="3"/>
      <c r="L1089" s="3"/>
    </row>
    <row r="1090" spans="7:12" ht="12.5" x14ac:dyDescent="0.25">
      <c r="G1090" s="3"/>
      <c r="L1090" s="3"/>
    </row>
    <row r="1091" spans="7:12" ht="12.5" x14ac:dyDescent="0.25">
      <c r="G1091" s="3"/>
      <c r="L1091" s="3"/>
    </row>
    <row r="1092" spans="7:12" ht="12.5" x14ac:dyDescent="0.25">
      <c r="G1092" s="3"/>
      <c r="L1092" s="3"/>
    </row>
    <row r="1093" spans="7:12" ht="12.5" x14ac:dyDescent="0.25">
      <c r="G1093" s="3"/>
      <c r="L1093" s="3"/>
    </row>
    <row r="1094" spans="7:12" ht="12.5" x14ac:dyDescent="0.25">
      <c r="G1094" s="3"/>
      <c r="L1094" s="3"/>
    </row>
    <row r="1095" spans="7:12" ht="12.5" x14ac:dyDescent="0.25">
      <c r="G1095" s="3"/>
      <c r="L1095" s="3"/>
    </row>
    <row r="1096" spans="7:12" ht="12.5" x14ac:dyDescent="0.25">
      <c r="G1096" s="3"/>
      <c r="L1096" s="3"/>
    </row>
    <row r="1097" spans="7:12" ht="12.5" x14ac:dyDescent="0.25">
      <c r="G1097" s="3"/>
      <c r="L1097" s="3"/>
    </row>
    <row r="1098" spans="7:12" ht="12.5" x14ac:dyDescent="0.25">
      <c r="G1098" s="3"/>
      <c r="L1098" s="3"/>
    </row>
    <row r="1099" spans="7:12" ht="12.5" x14ac:dyDescent="0.25">
      <c r="G1099" s="3"/>
      <c r="L1099" s="3"/>
    </row>
    <row r="1100" spans="7:12" ht="12.5" x14ac:dyDescent="0.25">
      <c r="G1100" s="3"/>
      <c r="L1100" s="3"/>
    </row>
    <row r="1101" spans="7:12" ht="12.5" x14ac:dyDescent="0.25">
      <c r="G1101" s="3"/>
      <c r="L1101" s="3"/>
    </row>
    <row r="1102" spans="7:12" ht="12.5" x14ac:dyDescent="0.25">
      <c r="G1102" s="3"/>
      <c r="L1102" s="3"/>
    </row>
    <row r="1103" spans="7:12" ht="12.5" x14ac:dyDescent="0.25">
      <c r="G1103" s="3"/>
      <c r="L1103" s="3"/>
    </row>
    <row r="1104" spans="7:12" ht="12.5" x14ac:dyDescent="0.25">
      <c r="G1104" s="3"/>
      <c r="L1104" s="3"/>
    </row>
    <row r="1105" spans="7:12" ht="12.5" x14ac:dyDescent="0.25">
      <c r="G1105" s="3"/>
      <c r="L1105" s="3"/>
    </row>
    <row r="1106" spans="7:12" ht="12.5" x14ac:dyDescent="0.25">
      <c r="G1106" s="3"/>
      <c r="L1106" s="3"/>
    </row>
    <row r="1107" spans="7:12" ht="12.5" x14ac:dyDescent="0.25">
      <c r="G1107" s="3"/>
      <c r="L1107" s="3"/>
    </row>
    <row r="1108" spans="7:12" ht="12.5" x14ac:dyDescent="0.25">
      <c r="G1108" s="3"/>
      <c r="L1108" s="3"/>
    </row>
    <row r="1109" spans="7:12" ht="12.5" x14ac:dyDescent="0.25">
      <c r="G1109" s="3"/>
      <c r="L1109" s="3"/>
    </row>
    <row r="1110" spans="7:12" ht="12.5" x14ac:dyDescent="0.25">
      <c r="G1110" s="3"/>
      <c r="L1110" s="3"/>
    </row>
    <row r="1111" spans="7:12" ht="12.5" x14ac:dyDescent="0.25">
      <c r="G1111" s="3"/>
      <c r="L1111" s="3"/>
    </row>
    <row r="1112" spans="7:12" ht="12.5" x14ac:dyDescent="0.25">
      <c r="G1112" s="3"/>
      <c r="L1112" s="3"/>
    </row>
    <row r="1113" spans="7:12" ht="12.5" x14ac:dyDescent="0.25">
      <c r="G1113" s="3"/>
      <c r="L1113" s="3"/>
    </row>
    <row r="1114" spans="7:12" ht="12.5" x14ac:dyDescent="0.25">
      <c r="G1114" s="3"/>
      <c r="L1114" s="3"/>
    </row>
    <row r="1115" spans="7:12" ht="12.5" x14ac:dyDescent="0.25">
      <c r="G1115" s="3"/>
      <c r="L1115" s="3"/>
    </row>
    <row r="1116" spans="7:12" ht="12.5" x14ac:dyDescent="0.25">
      <c r="G1116" s="3"/>
      <c r="L1116" s="3"/>
    </row>
    <row r="1117" spans="7:12" ht="12.5" x14ac:dyDescent="0.25">
      <c r="G1117" s="3"/>
      <c r="L1117" s="3"/>
    </row>
    <row r="1118" spans="7:12" ht="12.5" x14ac:dyDescent="0.25">
      <c r="G1118" s="3"/>
      <c r="L1118" s="3"/>
    </row>
    <row r="1119" spans="7:12" ht="12.5" x14ac:dyDescent="0.25">
      <c r="G1119" s="3"/>
      <c r="L1119" s="3"/>
    </row>
    <row r="1120" spans="7:12" ht="12.5" x14ac:dyDescent="0.25">
      <c r="G1120" s="3"/>
      <c r="L1120" s="3"/>
    </row>
    <row r="1121" spans="7:12" ht="12.5" x14ac:dyDescent="0.25">
      <c r="G1121" s="3"/>
      <c r="L1121" s="3"/>
    </row>
    <row r="1122" spans="7:12" ht="12.5" x14ac:dyDescent="0.25">
      <c r="G1122" s="3"/>
      <c r="L1122" s="3"/>
    </row>
    <row r="1123" spans="7:12" ht="12.5" x14ac:dyDescent="0.25">
      <c r="G1123" s="3"/>
      <c r="L1123" s="3"/>
    </row>
    <row r="1124" spans="7:12" ht="12.5" x14ac:dyDescent="0.25">
      <c r="G1124" s="3"/>
      <c r="L1124" s="3"/>
    </row>
    <row r="1125" spans="7:12" ht="12.5" x14ac:dyDescent="0.25">
      <c r="G1125" s="3"/>
      <c r="L1125" s="3"/>
    </row>
    <row r="1126" spans="7:12" ht="12.5" x14ac:dyDescent="0.25">
      <c r="G1126" s="3"/>
      <c r="L1126" s="3"/>
    </row>
    <row r="1127" spans="7:12" ht="12.5" x14ac:dyDescent="0.25">
      <c r="G1127" s="3"/>
      <c r="L1127" s="3"/>
    </row>
    <row r="1128" spans="7:12" ht="12.5" x14ac:dyDescent="0.25">
      <c r="G1128" s="3"/>
      <c r="L1128" s="3"/>
    </row>
    <row r="1129" spans="7:12" ht="12.5" x14ac:dyDescent="0.25">
      <c r="G1129" s="3"/>
      <c r="L1129" s="3"/>
    </row>
    <row r="1130" spans="7:12" ht="12.5" x14ac:dyDescent="0.25">
      <c r="G1130" s="3"/>
      <c r="L1130" s="3"/>
    </row>
    <row r="1131" spans="7:12" ht="12.5" x14ac:dyDescent="0.25">
      <c r="G1131" s="3"/>
      <c r="L1131" s="3"/>
    </row>
    <row r="1132" spans="7:12" ht="12.5" x14ac:dyDescent="0.25">
      <c r="G1132" s="3"/>
      <c r="L1132" s="3"/>
    </row>
    <row r="1133" spans="7:12" ht="12.5" x14ac:dyDescent="0.25">
      <c r="G1133" s="3"/>
      <c r="L1133" s="3"/>
    </row>
    <row r="1134" spans="7:12" ht="12.5" x14ac:dyDescent="0.25">
      <c r="G1134" s="3"/>
      <c r="L1134" s="3"/>
    </row>
    <row r="1135" spans="7:12" ht="12.5" x14ac:dyDescent="0.25">
      <c r="G1135" s="3"/>
      <c r="L1135" s="3"/>
    </row>
    <row r="1136" spans="7:12" ht="12.5" x14ac:dyDescent="0.25">
      <c r="G1136" s="3"/>
      <c r="L1136" s="3"/>
    </row>
    <row r="1137" spans="7:12" ht="12.5" x14ac:dyDescent="0.25">
      <c r="G1137" s="3"/>
      <c r="L1137" s="3"/>
    </row>
    <row r="1138" spans="7:12" ht="12.5" x14ac:dyDescent="0.25">
      <c r="G1138" s="3"/>
      <c r="L1138" s="3"/>
    </row>
    <row r="1139" spans="7:12" ht="12.5" x14ac:dyDescent="0.25">
      <c r="G1139" s="3"/>
      <c r="L1139" s="3"/>
    </row>
    <row r="1140" spans="7:12" ht="12.5" x14ac:dyDescent="0.25">
      <c r="G1140" s="3"/>
      <c r="L1140" s="3"/>
    </row>
    <row r="1141" spans="7:12" ht="12.5" x14ac:dyDescent="0.25">
      <c r="G1141" s="3"/>
      <c r="L1141" s="3"/>
    </row>
    <row r="1142" spans="7:12" ht="12.5" x14ac:dyDescent="0.25">
      <c r="G1142" s="3"/>
      <c r="L1142" s="3"/>
    </row>
    <row r="1143" spans="7:12" ht="12.5" x14ac:dyDescent="0.25">
      <c r="G1143" s="3"/>
      <c r="L1143" s="3"/>
    </row>
    <row r="1144" spans="7:12" ht="12.5" x14ac:dyDescent="0.25">
      <c r="G1144" s="3"/>
      <c r="L1144" s="3"/>
    </row>
    <row r="1145" spans="7:12" ht="12.5" x14ac:dyDescent="0.25">
      <c r="G1145" s="3"/>
      <c r="L1145" s="3"/>
    </row>
    <row r="1146" spans="7:12" ht="12.5" x14ac:dyDescent="0.25">
      <c r="G1146" s="3"/>
      <c r="L1146" s="3"/>
    </row>
    <row r="1147" spans="7:12" ht="12.5" x14ac:dyDescent="0.25">
      <c r="G1147" s="3"/>
      <c r="L1147" s="3"/>
    </row>
    <row r="1148" spans="7:12" ht="12.5" x14ac:dyDescent="0.25">
      <c r="G1148" s="3"/>
      <c r="L1148" s="3"/>
    </row>
    <row r="1149" spans="7:12" ht="12.5" x14ac:dyDescent="0.25">
      <c r="G1149" s="3"/>
      <c r="L1149" s="3"/>
    </row>
    <row r="1150" spans="7:12" ht="12.5" x14ac:dyDescent="0.25">
      <c r="G1150" s="3"/>
      <c r="L1150" s="3"/>
    </row>
    <row r="1151" spans="7:12" ht="12.5" x14ac:dyDescent="0.25">
      <c r="G1151" s="3"/>
      <c r="L1151" s="3"/>
    </row>
    <row r="1152" spans="7:12" ht="12.5" x14ac:dyDescent="0.25">
      <c r="G1152" s="3"/>
      <c r="L1152" s="3"/>
    </row>
    <row r="1153" spans="7:12" ht="12.5" x14ac:dyDescent="0.25">
      <c r="G1153" s="3"/>
      <c r="L1153" s="3"/>
    </row>
    <row r="1154" spans="7:12" ht="12.5" x14ac:dyDescent="0.25">
      <c r="G1154" s="3"/>
      <c r="L1154" s="3"/>
    </row>
    <row r="1155" spans="7:12" ht="12.5" x14ac:dyDescent="0.25">
      <c r="G1155" s="3"/>
      <c r="L1155" s="3"/>
    </row>
    <row r="1156" spans="7:12" ht="12.5" x14ac:dyDescent="0.25">
      <c r="G1156" s="3"/>
      <c r="L1156" s="3"/>
    </row>
    <row r="1157" spans="7:12" ht="12.5" x14ac:dyDescent="0.25">
      <c r="G1157" s="3"/>
      <c r="L1157" s="3"/>
    </row>
    <row r="1158" spans="7:12" ht="12.5" x14ac:dyDescent="0.25">
      <c r="G1158" s="3"/>
      <c r="L1158" s="3"/>
    </row>
    <row r="1159" spans="7:12" ht="12.5" x14ac:dyDescent="0.25">
      <c r="G1159" s="3"/>
      <c r="L1159" s="3"/>
    </row>
    <row r="1160" spans="7:12" ht="12.5" x14ac:dyDescent="0.25">
      <c r="G1160" s="3"/>
      <c r="L1160" s="3"/>
    </row>
    <row r="1161" spans="7:12" ht="12.5" x14ac:dyDescent="0.25">
      <c r="G1161" s="3"/>
      <c r="L1161" s="3"/>
    </row>
    <row r="1162" spans="7:12" ht="12.5" x14ac:dyDescent="0.25">
      <c r="G1162" s="3"/>
      <c r="L1162" s="3"/>
    </row>
    <row r="1163" spans="7:12" ht="12.5" x14ac:dyDescent="0.25">
      <c r="G1163" s="3"/>
      <c r="L1163" s="3"/>
    </row>
    <row r="1164" spans="7:12" ht="12.5" x14ac:dyDescent="0.25">
      <c r="G1164" s="3"/>
      <c r="L1164" s="3"/>
    </row>
    <row r="1165" spans="7:12" ht="12.5" x14ac:dyDescent="0.25">
      <c r="G1165" s="3"/>
      <c r="L1165" s="3"/>
    </row>
    <row r="1166" spans="7:12" ht="12.5" x14ac:dyDescent="0.25">
      <c r="G1166" s="3"/>
      <c r="L1166" s="3"/>
    </row>
    <row r="1167" spans="7:12" ht="12.5" x14ac:dyDescent="0.25">
      <c r="G1167" s="3"/>
      <c r="L1167" s="3"/>
    </row>
    <row r="1168" spans="7:12" ht="12.5" x14ac:dyDescent="0.25">
      <c r="G1168" s="3"/>
      <c r="L1168" s="3"/>
    </row>
    <row r="1169" spans="7:12" ht="12.5" x14ac:dyDescent="0.25">
      <c r="G1169" s="3"/>
      <c r="L1169" s="3"/>
    </row>
    <row r="1170" spans="7:12" ht="12.5" x14ac:dyDescent="0.25">
      <c r="G1170" s="3"/>
      <c r="L1170" s="3"/>
    </row>
    <row r="1171" spans="7:12" ht="12.5" x14ac:dyDescent="0.25">
      <c r="G1171" s="3"/>
      <c r="L1171" s="3"/>
    </row>
    <row r="1172" spans="7:12" ht="12.5" x14ac:dyDescent="0.25">
      <c r="G1172" s="3"/>
      <c r="L1172" s="3"/>
    </row>
    <row r="1173" spans="7:12" ht="12.5" x14ac:dyDescent="0.25">
      <c r="G1173" s="3"/>
      <c r="L1173" s="3"/>
    </row>
    <row r="1174" spans="7:12" ht="12.5" x14ac:dyDescent="0.25">
      <c r="G1174" s="3"/>
      <c r="L1174" s="3"/>
    </row>
    <row r="1175" spans="7:12" ht="12.5" x14ac:dyDescent="0.25">
      <c r="G1175" s="3"/>
      <c r="L1175" s="3"/>
    </row>
    <row r="1176" spans="7:12" ht="12.5" x14ac:dyDescent="0.25">
      <c r="G1176" s="3"/>
      <c r="L1176" s="3"/>
    </row>
    <row r="1177" spans="7:12" ht="12.5" x14ac:dyDescent="0.25">
      <c r="G1177" s="3"/>
      <c r="L1177" s="3"/>
    </row>
    <row r="1178" spans="7:12" ht="12.5" x14ac:dyDescent="0.25">
      <c r="G1178" s="3"/>
      <c r="L1178" s="3"/>
    </row>
    <row r="1179" spans="7:12" ht="12.5" x14ac:dyDescent="0.25">
      <c r="G1179" s="3"/>
      <c r="L1179" s="3"/>
    </row>
    <row r="1180" spans="7:12" ht="12.5" x14ac:dyDescent="0.25">
      <c r="G1180" s="3"/>
      <c r="L1180" s="3"/>
    </row>
    <row r="1181" spans="7:12" ht="12.5" x14ac:dyDescent="0.25">
      <c r="G1181" s="3"/>
      <c r="L1181" s="3"/>
    </row>
    <row r="1182" spans="7:12" ht="12.5" x14ac:dyDescent="0.25">
      <c r="G1182" s="3"/>
      <c r="L1182" s="3"/>
    </row>
    <row r="1183" spans="7:12" ht="12.5" x14ac:dyDescent="0.25">
      <c r="G1183" s="3"/>
      <c r="L1183" s="3"/>
    </row>
    <row r="1184" spans="7:12" ht="12.5" x14ac:dyDescent="0.25">
      <c r="G1184" s="3"/>
      <c r="L1184" s="3"/>
    </row>
    <row r="1185" spans="7:12" ht="12.5" x14ac:dyDescent="0.25">
      <c r="G1185" s="3"/>
      <c r="L1185" s="3"/>
    </row>
    <row r="1186" spans="7:12" ht="12.5" x14ac:dyDescent="0.25">
      <c r="G1186" s="3"/>
      <c r="L1186" s="3"/>
    </row>
    <row r="1187" spans="7:12" ht="12.5" x14ac:dyDescent="0.25">
      <c r="G1187" s="3"/>
      <c r="L1187" s="3"/>
    </row>
    <row r="1188" spans="7:12" ht="12.5" x14ac:dyDescent="0.25">
      <c r="G1188" s="3"/>
      <c r="L1188" s="3"/>
    </row>
    <row r="1189" spans="7:12" ht="12.5" x14ac:dyDescent="0.25">
      <c r="G1189" s="3"/>
      <c r="L1189" s="3"/>
    </row>
    <row r="1190" spans="7:12" ht="12.5" x14ac:dyDescent="0.25">
      <c r="G1190" s="3"/>
      <c r="L1190" s="3"/>
    </row>
    <row r="1191" spans="7:12" ht="12.5" x14ac:dyDescent="0.25">
      <c r="G1191" s="3"/>
      <c r="L1191" s="3"/>
    </row>
    <row r="1192" spans="7:12" ht="12.5" x14ac:dyDescent="0.25">
      <c r="G1192" s="3"/>
      <c r="L1192" s="3"/>
    </row>
    <row r="1193" spans="7:12" ht="12.5" x14ac:dyDescent="0.25">
      <c r="G1193" s="3"/>
      <c r="L1193" s="3"/>
    </row>
    <row r="1194" spans="7:12" ht="12.5" x14ac:dyDescent="0.25">
      <c r="G1194" s="3"/>
      <c r="L1194" s="3"/>
    </row>
    <row r="1195" spans="7:12" ht="12.5" x14ac:dyDescent="0.25">
      <c r="G1195" s="3"/>
      <c r="L1195" s="3"/>
    </row>
    <row r="1196" spans="7:12" ht="12.5" x14ac:dyDescent="0.25">
      <c r="G1196" s="3"/>
      <c r="L1196" s="3"/>
    </row>
    <row r="1197" spans="7:12" ht="12.5" x14ac:dyDescent="0.25">
      <c r="G1197" s="3"/>
      <c r="L1197" s="3"/>
    </row>
    <row r="1198" spans="7:12" ht="12.5" x14ac:dyDescent="0.25">
      <c r="G1198" s="3"/>
      <c r="L1198" s="3"/>
    </row>
    <row r="1199" spans="7:12" ht="12.5" x14ac:dyDescent="0.25">
      <c r="G1199" s="3"/>
      <c r="L1199" s="3"/>
    </row>
    <row r="1200" spans="7:12" ht="12.5" x14ac:dyDescent="0.25">
      <c r="G1200" s="3"/>
      <c r="L1200" s="3"/>
    </row>
    <row r="1201" spans="7:12" ht="12.5" x14ac:dyDescent="0.25">
      <c r="G1201" s="3"/>
      <c r="L1201" s="3"/>
    </row>
    <row r="1202" spans="7:12" ht="12.5" x14ac:dyDescent="0.25">
      <c r="G1202" s="3"/>
      <c r="L1202" s="3"/>
    </row>
    <row r="1203" spans="7:12" ht="12.5" x14ac:dyDescent="0.25">
      <c r="G1203" s="3"/>
      <c r="L1203" s="3"/>
    </row>
  </sheetData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203"/>
  <sheetViews>
    <sheetView zoomScale="70" zoomScaleNormal="70" workbookViewId="0">
      <selection activeCell="A8" sqref="A8:B9"/>
    </sheetView>
  </sheetViews>
  <sheetFormatPr defaultColWidth="14.453125" defaultRowHeight="15.75" customHeight="1" x14ac:dyDescent="0.25"/>
  <cols>
    <col min="4" max="4" width="48.81640625" customWidth="1"/>
    <col min="7" max="7" width="24" customWidth="1"/>
    <col min="8" max="8" width="3.7265625" customWidth="1"/>
  </cols>
  <sheetData>
    <row r="1" spans="1:23" ht="15.75" customHeight="1" x14ac:dyDescent="0.3">
      <c r="A1" s="49" t="s">
        <v>2</v>
      </c>
      <c r="H1" s="39"/>
      <c r="I1" s="49" t="s">
        <v>62</v>
      </c>
    </row>
    <row r="2" spans="1:23" ht="15.75" customHeight="1" x14ac:dyDescent="0.25">
      <c r="A2" s="40" t="s">
        <v>307</v>
      </c>
      <c r="B2" s="41" t="s">
        <v>308</v>
      </c>
      <c r="H2" s="39"/>
      <c r="I2" s="40" t="s">
        <v>307</v>
      </c>
      <c r="J2" s="41" t="s">
        <v>308</v>
      </c>
    </row>
    <row r="3" spans="1:23" ht="15.75" customHeight="1" x14ac:dyDescent="0.25">
      <c r="H3" s="39"/>
    </row>
    <row r="4" spans="1:23" ht="15.75" customHeight="1" x14ac:dyDescent="0.3">
      <c r="A4" s="1" t="s">
        <v>328</v>
      </c>
      <c r="B4" s="6" t="s">
        <v>309</v>
      </c>
      <c r="C4" s="1"/>
      <c r="D4" s="1" t="s">
        <v>84</v>
      </c>
      <c r="E4" s="1" t="s">
        <v>85</v>
      </c>
      <c r="F4" s="1" t="s">
        <v>86</v>
      </c>
      <c r="G4" s="1" t="s">
        <v>87</v>
      </c>
      <c r="H4" s="56"/>
      <c r="I4" s="1" t="s">
        <v>328</v>
      </c>
      <c r="J4" s="6" t="s">
        <v>309</v>
      </c>
      <c r="K4" s="1"/>
      <c r="L4" s="1" t="s">
        <v>84</v>
      </c>
      <c r="M4" s="1" t="s">
        <v>85</v>
      </c>
      <c r="N4" s="1" t="s">
        <v>86</v>
      </c>
      <c r="O4" s="1" t="s">
        <v>87</v>
      </c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5">
      <c r="A5" s="2" t="s">
        <v>145</v>
      </c>
      <c r="B5" s="8">
        <v>0.68</v>
      </c>
      <c r="D5" s="2" t="s">
        <v>88</v>
      </c>
      <c r="E5" s="2"/>
      <c r="F5" s="3"/>
      <c r="H5" s="39"/>
      <c r="I5" s="2" t="s">
        <v>145</v>
      </c>
      <c r="J5" s="8">
        <v>0.68</v>
      </c>
      <c r="L5" s="2" t="s">
        <v>88</v>
      </c>
      <c r="M5" s="2"/>
      <c r="N5" s="3"/>
    </row>
    <row r="6" spans="1:23" ht="15.75" customHeight="1" x14ac:dyDescent="0.25">
      <c r="A6" s="2" t="s">
        <v>146</v>
      </c>
      <c r="B6" s="8">
        <v>0.98</v>
      </c>
      <c r="D6" s="2" t="s">
        <v>310</v>
      </c>
      <c r="E6" s="2"/>
      <c r="F6" s="3"/>
      <c r="H6" s="39"/>
      <c r="I6" s="2" t="s">
        <v>146</v>
      </c>
      <c r="J6" s="8">
        <v>0.98</v>
      </c>
      <c r="L6" s="2" t="s">
        <v>310</v>
      </c>
      <c r="M6" s="2"/>
      <c r="N6" s="3"/>
    </row>
    <row r="7" spans="1:23" ht="15.75" customHeight="1" x14ac:dyDescent="0.25">
      <c r="A7" s="2"/>
      <c r="B7" s="8"/>
      <c r="D7" s="2" t="s">
        <v>90</v>
      </c>
      <c r="E7" s="2"/>
      <c r="F7" s="3"/>
      <c r="H7" s="39"/>
      <c r="L7" s="2" t="s">
        <v>90</v>
      </c>
      <c r="M7" s="2"/>
      <c r="N7" s="3"/>
    </row>
    <row r="8" spans="1:23" ht="15.75" customHeight="1" x14ac:dyDescent="0.35">
      <c r="A8" s="82">
        <v>10000</v>
      </c>
      <c r="B8" s="83">
        <v>0.68</v>
      </c>
      <c r="D8" s="2" t="s">
        <v>91</v>
      </c>
      <c r="H8" s="39"/>
      <c r="J8" s="8"/>
      <c r="L8" s="2" t="s">
        <v>91</v>
      </c>
    </row>
    <row r="9" spans="1:23" ht="15.75" customHeight="1" x14ac:dyDescent="0.35">
      <c r="A9" s="82">
        <v>15000</v>
      </c>
      <c r="B9" s="83">
        <v>0.98</v>
      </c>
      <c r="D9" s="2" t="s">
        <v>92</v>
      </c>
      <c r="H9" s="39"/>
      <c r="J9" s="8"/>
      <c r="L9" s="2" t="s">
        <v>92</v>
      </c>
    </row>
    <row r="10" spans="1:23" ht="15.75" customHeight="1" x14ac:dyDescent="0.25">
      <c r="A10" s="2"/>
      <c r="B10" s="8"/>
      <c r="D10" s="2" t="s">
        <v>93</v>
      </c>
      <c r="H10" s="39"/>
      <c r="L10" s="2" t="s">
        <v>93</v>
      </c>
    </row>
    <row r="11" spans="1:23" ht="15.75" customHeight="1" x14ac:dyDescent="0.25">
      <c r="A11" s="2"/>
      <c r="B11" s="8"/>
      <c r="D11" s="2" t="s">
        <v>94</v>
      </c>
      <c r="E11" s="2"/>
      <c r="F11" s="3"/>
      <c r="G11" s="2"/>
      <c r="H11" s="39"/>
      <c r="L11" s="2" t="s">
        <v>94</v>
      </c>
      <c r="M11" s="2"/>
      <c r="N11" s="3"/>
      <c r="O11" s="2"/>
    </row>
    <row r="12" spans="1:23" ht="15.75" customHeight="1" x14ac:dyDescent="0.25">
      <c r="A12" s="2"/>
      <c r="B12" s="8"/>
      <c r="D12" s="2" t="s">
        <v>95</v>
      </c>
      <c r="H12" s="39"/>
      <c r="L12" s="2" t="s">
        <v>95</v>
      </c>
    </row>
    <row r="13" spans="1:23" ht="15.75" customHeight="1" x14ac:dyDescent="0.25">
      <c r="B13" s="8"/>
      <c r="D13" s="2" t="s">
        <v>96</v>
      </c>
      <c r="H13" s="39"/>
      <c r="L13" s="2" t="s">
        <v>96</v>
      </c>
    </row>
    <row r="14" spans="1:23" ht="15.75" customHeight="1" x14ac:dyDescent="0.25">
      <c r="B14" s="8"/>
      <c r="D14" s="2" t="s">
        <v>104</v>
      </c>
      <c r="E14" s="2"/>
      <c r="F14" s="3"/>
      <c r="G14" s="2"/>
      <c r="H14" s="39"/>
      <c r="L14" s="2" t="s">
        <v>104</v>
      </c>
      <c r="M14" s="2"/>
      <c r="N14" s="3"/>
      <c r="O14" s="2"/>
    </row>
    <row r="15" spans="1:23" ht="15.75" customHeight="1" x14ac:dyDescent="0.25">
      <c r="B15" s="8"/>
      <c r="D15" s="2" t="s">
        <v>105</v>
      </c>
      <c r="E15" s="2"/>
      <c r="F15" s="3"/>
      <c r="G15" s="2"/>
      <c r="H15" s="39"/>
      <c r="L15" s="2" t="s">
        <v>105</v>
      </c>
      <c r="M15" s="2"/>
      <c r="N15" s="3"/>
      <c r="O15" s="2"/>
    </row>
    <row r="16" spans="1:23" ht="15.75" customHeight="1" x14ac:dyDescent="0.25">
      <c r="B16" s="8"/>
      <c r="D16" s="2" t="s">
        <v>106</v>
      </c>
      <c r="E16" s="2"/>
      <c r="F16" s="9"/>
      <c r="G16" s="2"/>
      <c r="H16" s="39"/>
      <c r="L16" s="2" t="s">
        <v>106</v>
      </c>
      <c r="M16" s="2"/>
      <c r="N16" s="9"/>
      <c r="O16" s="2"/>
    </row>
    <row r="17" spans="2:15" ht="15.75" customHeight="1" x14ac:dyDescent="0.25">
      <c r="B17" s="8"/>
      <c r="D17" s="2" t="s">
        <v>59</v>
      </c>
      <c r="E17" s="2"/>
      <c r="F17" s="3"/>
      <c r="G17" s="2"/>
      <c r="H17" s="39"/>
      <c r="L17" s="2" t="s">
        <v>59</v>
      </c>
      <c r="M17" s="2"/>
      <c r="N17" s="3"/>
      <c r="O17" s="2"/>
    </row>
    <row r="18" spans="2:15" ht="15.75" customHeight="1" x14ac:dyDescent="0.25">
      <c r="B18" s="8"/>
      <c r="D18" s="2" t="s">
        <v>97</v>
      </c>
      <c r="H18" s="39"/>
      <c r="L18" s="2" t="s">
        <v>97</v>
      </c>
    </row>
    <row r="19" spans="2:15" ht="15.75" customHeight="1" x14ac:dyDescent="0.25">
      <c r="B19" s="8"/>
      <c r="D19" s="2" t="s">
        <v>98</v>
      </c>
      <c r="H19" s="39"/>
      <c r="L19" s="2" t="s">
        <v>98</v>
      </c>
    </row>
    <row r="20" spans="2:15" ht="15.75" customHeight="1" x14ac:dyDescent="0.25">
      <c r="B20" s="8"/>
      <c r="D20" s="2" t="s">
        <v>99</v>
      </c>
      <c r="E20" s="2"/>
      <c r="F20" s="3"/>
      <c r="G20" s="2"/>
      <c r="H20" s="39"/>
      <c r="L20" s="2" t="s">
        <v>99</v>
      </c>
      <c r="M20" s="2"/>
      <c r="N20" s="3"/>
      <c r="O20" s="2"/>
    </row>
    <row r="21" spans="2:15" ht="15.75" customHeight="1" x14ac:dyDescent="0.25">
      <c r="B21" s="8"/>
      <c r="D21" s="2" t="s">
        <v>102</v>
      </c>
      <c r="H21" s="39"/>
      <c r="L21" s="2" t="s">
        <v>102</v>
      </c>
    </row>
    <row r="22" spans="2:15" ht="15.75" customHeight="1" x14ac:dyDescent="0.25">
      <c r="B22" s="8"/>
      <c r="D22" s="2" t="s">
        <v>103</v>
      </c>
      <c r="H22" s="39"/>
      <c r="L22" s="2" t="s">
        <v>103</v>
      </c>
    </row>
    <row r="23" spans="2:15" ht="15.75" customHeight="1" x14ac:dyDescent="0.25">
      <c r="B23" s="8"/>
      <c r="D23" s="2" t="s">
        <v>108</v>
      </c>
      <c r="E23" s="2"/>
      <c r="F23" s="3"/>
      <c r="H23" s="39"/>
      <c r="L23" s="2" t="s">
        <v>108</v>
      </c>
      <c r="M23" s="2"/>
      <c r="N23" s="3"/>
    </row>
    <row r="24" spans="2:15" ht="15.75" customHeight="1" x14ac:dyDescent="0.25">
      <c r="B24" s="8"/>
      <c r="D24" s="2" t="s">
        <v>109</v>
      </c>
      <c r="E24" s="2"/>
      <c r="F24" s="3"/>
      <c r="G24" s="2"/>
      <c r="H24" s="39"/>
      <c r="L24" s="2" t="s">
        <v>109</v>
      </c>
      <c r="M24" s="2"/>
      <c r="N24" s="3"/>
      <c r="O24" s="2"/>
    </row>
    <row r="25" spans="2:15" ht="15.75" customHeight="1" x14ac:dyDescent="0.25">
      <c r="B25" s="8"/>
      <c r="D25" s="2" t="s">
        <v>111</v>
      </c>
      <c r="E25" s="2"/>
      <c r="F25" s="3"/>
      <c r="G25" s="2"/>
      <c r="H25" s="39"/>
      <c r="L25" s="2" t="s">
        <v>111</v>
      </c>
      <c r="M25" s="2"/>
      <c r="N25" s="3"/>
      <c r="O25" s="2"/>
    </row>
    <row r="26" spans="2:15" ht="15.75" customHeight="1" x14ac:dyDescent="0.25">
      <c r="B26" s="8"/>
      <c r="D26" s="2" t="s">
        <v>115</v>
      </c>
      <c r="H26" s="39"/>
      <c r="L26" s="2" t="s">
        <v>115</v>
      </c>
    </row>
    <row r="27" spans="2:15" ht="15.75" customHeight="1" x14ac:dyDescent="0.25">
      <c r="B27" s="8"/>
      <c r="D27" s="2" t="s">
        <v>114</v>
      </c>
      <c r="E27" s="2"/>
      <c r="F27" s="3"/>
      <c r="H27" s="39"/>
      <c r="L27" s="2" t="s">
        <v>114</v>
      </c>
      <c r="M27" s="2"/>
      <c r="N27" s="3"/>
    </row>
    <row r="28" spans="2:15" ht="15.75" customHeight="1" x14ac:dyDescent="0.25">
      <c r="B28" s="8"/>
      <c r="D28" s="2" t="s">
        <v>118</v>
      </c>
      <c r="H28" s="39"/>
      <c r="L28" s="2" t="s">
        <v>118</v>
      </c>
    </row>
    <row r="29" spans="2:15" ht="15.75" customHeight="1" x14ac:dyDescent="0.25">
      <c r="B29" s="8"/>
      <c r="D29" s="2" t="s">
        <v>121</v>
      </c>
      <c r="E29" s="2" t="s">
        <v>122</v>
      </c>
      <c r="F29" s="2">
        <v>40</v>
      </c>
      <c r="G29" s="2" t="s">
        <v>123</v>
      </c>
      <c r="H29" s="39"/>
      <c r="L29" s="2" t="s">
        <v>121</v>
      </c>
      <c r="M29" s="2" t="s">
        <v>122</v>
      </c>
      <c r="N29" s="2">
        <v>40</v>
      </c>
      <c r="O29" s="2" t="s">
        <v>123</v>
      </c>
    </row>
    <row r="30" spans="2:15" ht="15.75" customHeight="1" x14ac:dyDescent="0.25">
      <c r="B30" s="8"/>
      <c r="D30" s="2" t="s">
        <v>124</v>
      </c>
      <c r="E30" s="2" t="s">
        <v>122</v>
      </c>
      <c r="F30" s="2">
        <v>-1</v>
      </c>
      <c r="G30" s="2" t="s">
        <v>123</v>
      </c>
      <c r="H30" s="39"/>
      <c r="L30" s="2" t="s">
        <v>124</v>
      </c>
      <c r="M30" s="2" t="s">
        <v>122</v>
      </c>
      <c r="N30" s="2">
        <v>-1</v>
      </c>
      <c r="O30" s="2" t="s">
        <v>123</v>
      </c>
    </row>
    <row r="31" spans="2:15" ht="15.75" customHeight="1" x14ac:dyDescent="0.25">
      <c r="B31" s="8"/>
      <c r="D31" s="2" t="s">
        <v>125</v>
      </c>
      <c r="E31" s="2" t="s">
        <v>122</v>
      </c>
      <c r="F31" s="2">
        <v>15</v>
      </c>
      <c r="G31" s="2" t="s">
        <v>123</v>
      </c>
      <c r="H31" s="39"/>
      <c r="L31" s="2" t="s">
        <v>125</v>
      </c>
      <c r="M31" s="2" t="s">
        <v>122</v>
      </c>
      <c r="N31" s="2">
        <v>15</v>
      </c>
      <c r="O31" s="2" t="s">
        <v>123</v>
      </c>
    </row>
    <row r="32" spans="2:15" ht="15.75" customHeight="1" x14ac:dyDescent="0.25">
      <c r="B32" s="8"/>
      <c r="D32" s="2" t="s">
        <v>126</v>
      </c>
      <c r="E32" s="2" t="s">
        <v>122</v>
      </c>
      <c r="F32" s="4">
        <v>20000</v>
      </c>
      <c r="H32" s="39"/>
      <c r="L32" s="2" t="s">
        <v>126</v>
      </c>
      <c r="M32" s="2" t="s">
        <v>122</v>
      </c>
      <c r="N32" s="4">
        <v>20000</v>
      </c>
    </row>
    <row r="33" spans="2:15" ht="15.75" customHeight="1" x14ac:dyDescent="0.25">
      <c r="B33" s="8"/>
      <c r="D33" s="2" t="s">
        <v>127</v>
      </c>
      <c r="E33" s="2" t="s">
        <v>122</v>
      </c>
      <c r="F33" s="4">
        <v>10000</v>
      </c>
      <c r="H33" s="39"/>
      <c r="L33" s="2" t="s">
        <v>127</v>
      </c>
      <c r="M33" s="2" t="s">
        <v>122</v>
      </c>
      <c r="N33" s="4">
        <v>10000</v>
      </c>
    </row>
    <row r="34" spans="2:15" ht="15.75" customHeight="1" x14ac:dyDescent="0.25">
      <c r="B34" s="8"/>
      <c r="D34" s="2" t="s">
        <v>128</v>
      </c>
      <c r="E34" s="2" t="s">
        <v>122</v>
      </c>
      <c r="F34" s="4">
        <v>100000</v>
      </c>
      <c r="H34" s="39"/>
      <c r="L34" s="2" t="s">
        <v>128</v>
      </c>
      <c r="M34" s="2" t="s">
        <v>122</v>
      </c>
      <c r="N34" s="4">
        <v>100000</v>
      </c>
    </row>
    <row r="35" spans="2:15" ht="15.75" customHeight="1" x14ac:dyDescent="0.25">
      <c r="B35" s="8"/>
      <c r="D35" s="2" t="s">
        <v>129</v>
      </c>
      <c r="E35" s="2" t="s">
        <v>122</v>
      </c>
      <c r="F35" s="4">
        <v>75000</v>
      </c>
      <c r="H35" s="39"/>
      <c r="L35" s="2" t="s">
        <v>129</v>
      </c>
      <c r="M35" s="2" t="s">
        <v>122</v>
      </c>
      <c r="N35" s="4">
        <v>75000</v>
      </c>
    </row>
    <row r="36" spans="2:15" ht="12.5" x14ac:dyDescent="0.25">
      <c r="B36" s="8"/>
      <c r="D36" s="2" t="s">
        <v>130</v>
      </c>
      <c r="E36" s="2" t="s">
        <v>122</v>
      </c>
      <c r="F36" s="4">
        <v>3000</v>
      </c>
      <c r="H36" s="39"/>
      <c r="L36" s="2" t="s">
        <v>130</v>
      </c>
      <c r="M36" s="2" t="s">
        <v>122</v>
      </c>
      <c r="N36" s="4">
        <v>3000</v>
      </c>
    </row>
    <row r="37" spans="2:15" ht="12.5" x14ac:dyDescent="0.25">
      <c r="B37" s="8"/>
      <c r="D37" s="2" t="s">
        <v>131</v>
      </c>
      <c r="E37" s="2" t="s">
        <v>122</v>
      </c>
      <c r="F37" s="4">
        <v>150000</v>
      </c>
      <c r="G37" s="2" t="s">
        <v>132</v>
      </c>
      <c r="H37" s="39"/>
      <c r="L37" s="2" t="s">
        <v>131</v>
      </c>
      <c r="M37" s="2" t="s">
        <v>122</v>
      </c>
      <c r="N37" s="4">
        <v>150000</v>
      </c>
      <c r="O37" s="2" t="s">
        <v>132</v>
      </c>
    </row>
    <row r="38" spans="2:15" ht="12.5" x14ac:dyDescent="0.25">
      <c r="B38" s="8"/>
      <c r="D38" s="2" t="s">
        <v>133</v>
      </c>
      <c r="E38" s="2" t="s">
        <v>122</v>
      </c>
      <c r="F38" s="4">
        <v>250000</v>
      </c>
      <c r="H38" s="39"/>
      <c r="L38" s="2" t="s">
        <v>133</v>
      </c>
      <c r="M38" s="2" t="s">
        <v>122</v>
      </c>
      <c r="N38" s="4">
        <v>250000</v>
      </c>
    </row>
    <row r="39" spans="2:15" ht="12.5" x14ac:dyDescent="0.25">
      <c r="B39" s="8"/>
      <c r="D39" s="2" t="s">
        <v>134</v>
      </c>
      <c r="E39" s="2" t="s">
        <v>122</v>
      </c>
      <c r="F39" s="4">
        <v>30000</v>
      </c>
      <c r="H39" s="39"/>
      <c r="L39" s="2" t="s">
        <v>134</v>
      </c>
      <c r="M39" s="2" t="s">
        <v>122</v>
      </c>
      <c r="N39" s="4">
        <v>30000</v>
      </c>
    </row>
    <row r="40" spans="2:15" ht="12.5" x14ac:dyDescent="0.25">
      <c r="B40" s="8"/>
      <c r="D40" s="2" t="s">
        <v>136</v>
      </c>
      <c r="E40" s="2" t="s">
        <v>122</v>
      </c>
      <c r="F40" s="4">
        <v>250000</v>
      </c>
      <c r="G40" s="2" t="s">
        <v>137</v>
      </c>
      <c r="H40" s="39"/>
      <c r="L40" s="2" t="s">
        <v>136</v>
      </c>
      <c r="M40" s="2" t="s">
        <v>122</v>
      </c>
      <c r="N40" s="4">
        <v>250000</v>
      </c>
      <c r="O40" s="2" t="s">
        <v>137</v>
      </c>
    </row>
    <row r="41" spans="2:15" ht="12.5" x14ac:dyDescent="0.25">
      <c r="B41" s="8"/>
      <c r="D41" s="2" t="s">
        <v>138</v>
      </c>
      <c r="E41" s="2" t="s">
        <v>122</v>
      </c>
      <c r="F41" s="4">
        <v>100000</v>
      </c>
      <c r="G41" s="2" t="s">
        <v>139</v>
      </c>
      <c r="H41" s="39"/>
      <c r="L41" s="2" t="s">
        <v>138</v>
      </c>
      <c r="M41" s="2" t="s">
        <v>122</v>
      </c>
      <c r="N41" s="4">
        <v>100000</v>
      </c>
      <c r="O41" s="2" t="s">
        <v>139</v>
      </c>
    </row>
    <row r="42" spans="2:15" ht="12.5" x14ac:dyDescent="0.25">
      <c r="B42" s="8"/>
      <c r="D42" s="2" t="s">
        <v>312</v>
      </c>
      <c r="E42" s="2" t="s">
        <v>313</v>
      </c>
      <c r="F42" s="3"/>
      <c r="G42" s="2" t="s">
        <v>314</v>
      </c>
      <c r="H42" s="39"/>
      <c r="L42" s="2" t="s">
        <v>312</v>
      </c>
      <c r="M42" s="2" t="s">
        <v>313</v>
      </c>
      <c r="N42" s="3"/>
      <c r="O42" s="2" t="s">
        <v>314</v>
      </c>
    </row>
    <row r="43" spans="2:15" ht="12.5" x14ac:dyDescent="0.25">
      <c r="B43" s="8"/>
      <c r="D43" s="2" t="s">
        <v>325</v>
      </c>
      <c r="H43" s="39"/>
      <c r="L43" s="2" t="s">
        <v>325</v>
      </c>
    </row>
    <row r="44" spans="2:15" ht="12.5" x14ac:dyDescent="0.25">
      <c r="B44" s="8"/>
      <c r="D44" s="2" t="s">
        <v>326</v>
      </c>
      <c r="E44" s="2"/>
      <c r="F44" s="3"/>
      <c r="H44" s="39"/>
      <c r="L44" s="2" t="s">
        <v>326</v>
      </c>
      <c r="M44" s="2"/>
      <c r="N44" s="3"/>
    </row>
    <row r="45" spans="2:15" ht="12.5" x14ac:dyDescent="0.25">
      <c r="B45" s="8"/>
      <c r="D45" s="2" t="s">
        <v>327</v>
      </c>
      <c r="E45" s="2"/>
      <c r="F45" s="4"/>
      <c r="H45" s="39"/>
      <c r="L45" s="2" t="s">
        <v>327</v>
      </c>
      <c r="M45" s="2"/>
      <c r="N45" s="4"/>
    </row>
    <row r="46" spans="2:15" ht="12.5" x14ac:dyDescent="0.25">
      <c r="B46" s="8"/>
      <c r="F46" s="3"/>
      <c r="H46" s="39"/>
      <c r="N46" s="3"/>
    </row>
    <row r="47" spans="2:15" ht="12.5" x14ac:dyDescent="0.25">
      <c r="B47" s="8"/>
      <c r="D47" s="38" t="s">
        <v>325</v>
      </c>
      <c r="E47" s="39" t="s">
        <v>329</v>
      </c>
      <c r="F47" s="3"/>
      <c r="H47" s="39"/>
      <c r="N47" s="3"/>
    </row>
    <row r="48" spans="2:15" ht="12.5" x14ac:dyDescent="0.25">
      <c r="B48" s="8"/>
      <c r="D48" s="38" t="s">
        <v>330</v>
      </c>
      <c r="E48" s="39" t="s">
        <v>329</v>
      </c>
      <c r="F48" s="3"/>
      <c r="H48" s="39"/>
      <c r="N48" s="3"/>
    </row>
    <row r="49" spans="2:14" ht="12.5" x14ac:dyDescent="0.25">
      <c r="B49" s="8"/>
      <c r="F49" s="3"/>
      <c r="H49" s="39"/>
      <c r="N49" s="3"/>
    </row>
    <row r="50" spans="2:14" ht="12.5" x14ac:dyDescent="0.25">
      <c r="B50" s="8"/>
      <c r="F50" s="3"/>
      <c r="H50" s="39"/>
      <c r="N50" s="3"/>
    </row>
    <row r="51" spans="2:14" ht="12.5" x14ac:dyDescent="0.25">
      <c r="B51" s="8"/>
      <c r="F51" s="3"/>
      <c r="H51" s="39"/>
      <c r="N51" s="3"/>
    </row>
    <row r="52" spans="2:14" ht="12.5" x14ac:dyDescent="0.25">
      <c r="B52" s="8"/>
      <c r="F52" s="3"/>
      <c r="H52" s="39"/>
      <c r="N52" s="3"/>
    </row>
    <row r="53" spans="2:14" ht="12.5" x14ac:dyDescent="0.25">
      <c r="B53" s="8"/>
      <c r="F53" s="3"/>
      <c r="H53" s="39"/>
      <c r="N53" s="3"/>
    </row>
    <row r="54" spans="2:14" ht="12.5" x14ac:dyDescent="0.25">
      <c r="B54" s="8"/>
      <c r="F54" s="3"/>
      <c r="H54" s="39"/>
      <c r="N54" s="3"/>
    </row>
    <row r="55" spans="2:14" ht="12.5" x14ac:dyDescent="0.25">
      <c r="B55" s="8"/>
      <c r="F55" s="3"/>
      <c r="H55" s="39"/>
      <c r="N55" s="3"/>
    </row>
    <row r="56" spans="2:14" ht="12.5" x14ac:dyDescent="0.25">
      <c r="B56" s="8"/>
      <c r="F56" s="3"/>
      <c r="H56" s="39"/>
      <c r="N56" s="3"/>
    </row>
    <row r="57" spans="2:14" ht="12.5" x14ac:dyDescent="0.25">
      <c r="B57" s="8"/>
      <c r="F57" s="3"/>
      <c r="H57" s="39"/>
      <c r="N57" s="3"/>
    </row>
    <row r="58" spans="2:14" ht="12.5" x14ac:dyDescent="0.25">
      <c r="B58" s="8"/>
      <c r="F58" s="3"/>
      <c r="H58" s="39"/>
      <c r="N58" s="3"/>
    </row>
    <row r="59" spans="2:14" ht="12.5" x14ac:dyDescent="0.25">
      <c r="B59" s="8"/>
      <c r="F59" s="3"/>
      <c r="H59" s="39"/>
      <c r="N59" s="3"/>
    </row>
    <row r="60" spans="2:14" ht="12.5" x14ac:dyDescent="0.25">
      <c r="B60" s="8"/>
      <c r="F60" s="3"/>
      <c r="H60" s="39"/>
      <c r="N60" s="3"/>
    </row>
    <row r="61" spans="2:14" ht="12.5" x14ac:dyDescent="0.25">
      <c r="B61" s="8"/>
      <c r="F61" s="3"/>
      <c r="H61" s="39"/>
      <c r="N61" s="3"/>
    </row>
    <row r="62" spans="2:14" ht="12.5" x14ac:dyDescent="0.25">
      <c r="B62" s="8"/>
      <c r="F62" s="3"/>
      <c r="H62" s="39"/>
      <c r="N62" s="3"/>
    </row>
    <row r="63" spans="2:14" ht="12.5" x14ac:dyDescent="0.25">
      <c r="B63" s="8"/>
      <c r="F63" s="3"/>
      <c r="H63" s="39"/>
      <c r="N63" s="3"/>
    </row>
    <row r="64" spans="2:14" ht="12.5" x14ac:dyDescent="0.25">
      <c r="B64" s="8"/>
      <c r="F64" s="3"/>
      <c r="H64" s="39"/>
      <c r="N64" s="3"/>
    </row>
    <row r="65" spans="2:8" ht="12.5" x14ac:dyDescent="0.25">
      <c r="B65" s="8"/>
      <c r="F65" s="3"/>
      <c r="H65" s="39"/>
    </row>
    <row r="66" spans="2:8" ht="12.5" x14ac:dyDescent="0.25">
      <c r="B66" s="8"/>
      <c r="F66" s="3"/>
      <c r="H66" s="39"/>
    </row>
    <row r="67" spans="2:8" ht="12.5" x14ac:dyDescent="0.25">
      <c r="B67" s="8"/>
      <c r="F67" s="3"/>
      <c r="H67" s="39"/>
    </row>
    <row r="68" spans="2:8" ht="12.5" x14ac:dyDescent="0.25">
      <c r="B68" s="8"/>
      <c r="F68" s="3"/>
      <c r="H68" s="39"/>
    </row>
    <row r="69" spans="2:8" ht="12.5" x14ac:dyDescent="0.25">
      <c r="B69" s="8"/>
      <c r="F69" s="3"/>
      <c r="H69" s="39"/>
    </row>
    <row r="70" spans="2:8" ht="12.5" x14ac:dyDescent="0.25">
      <c r="B70" s="8"/>
      <c r="F70" s="3"/>
      <c r="H70" s="39"/>
    </row>
    <row r="71" spans="2:8" ht="12.5" x14ac:dyDescent="0.25">
      <c r="B71" s="8"/>
      <c r="F71" s="3"/>
      <c r="H71" s="39"/>
    </row>
    <row r="72" spans="2:8" ht="12.5" x14ac:dyDescent="0.25">
      <c r="B72" s="8"/>
      <c r="F72" s="3"/>
      <c r="H72" s="39"/>
    </row>
    <row r="73" spans="2:8" ht="12.5" x14ac:dyDescent="0.25">
      <c r="B73" s="8"/>
      <c r="F73" s="3"/>
      <c r="H73" s="39"/>
    </row>
    <row r="74" spans="2:8" ht="12.5" x14ac:dyDescent="0.25">
      <c r="B74" s="8"/>
      <c r="F74" s="3"/>
      <c r="H74" s="39"/>
    </row>
    <row r="75" spans="2:8" ht="12.5" x14ac:dyDescent="0.25">
      <c r="B75" s="8"/>
      <c r="F75" s="3"/>
      <c r="H75" s="39"/>
    </row>
    <row r="76" spans="2:8" ht="12.5" x14ac:dyDescent="0.25">
      <c r="B76" s="8"/>
      <c r="F76" s="3"/>
      <c r="H76" s="39"/>
    </row>
    <row r="77" spans="2:8" ht="12.5" x14ac:dyDescent="0.25">
      <c r="B77" s="8"/>
      <c r="F77" s="3"/>
      <c r="H77" s="39"/>
    </row>
    <row r="78" spans="2:8" ht="12.5" x14ac:dyDescent="0.25">
      <c r="B78" s="8"/>
      <c r="F78" s="3"/>
      <c r="H78" s="39"/>
    </row>
    <row r="79" spans="2:8" ht="12.5" x14ac:dyDescent="0.25">
      <c r="B79" s="8"/>
      <c r="F79" s="3"/>
      <c r="H79" s="39"/>
    </row>
    <row r="80" spans="2:8" ht="12.5" x14ac:dyDescent="0.25">
      <c r="B80" s="8"/>
      <c r="F80" s="3"/>
      <c r="H80" s="39"/>
    </row>
    <row r="81" spans="2:8" ht="12.5" x14ac:dyDescent="0.25">
      <c r="B81" s="8"/>
      <c r="F81" s="3"/>
      <c r="H81" s="39"/>
    </row>
    <row r="82" spans="2:8" ht="12.5" x14ac:dyDescent="0.25">
      <c r="B82" s="8"/>
      <c r="F82" s="3"/>
      <c r="H82" s="39"/>
    </row>
    <row r="83" spans="2:8" ht="12.5" x14ac:dyDescent="0.25">
      <c r="B83" s="8"/>
      <c r="F83" s="3"/>
      <c r="H83" s="39"/>
    </row>
    <row r="84" spans="2:8" ht="12.5" x14ac:dyDescent="0.25">
      <c r="B84" s="8"/>
      <c r="F84" s="3"/>
      <c r="H84" s="39"/>
    </row>
    <row r="85" spans="2:8" ht="12.5" x14ac:dyDescent="0.25">
      <c r="B85" s="8"/>
      <c r="F85" s="3"/>
      <c r="H85" s="39"/>
    </row>
    <row r="86" spans="2:8" ht="12.5" x14ac:dyDescent="0.25">
      <c r="B86" s="8"/>
      <c r="F86" s="3"/>
      <c r="H86" s="39"/>
    </row>
    <row r="87" spans="2:8" ht="12.5" x14ac:dyDescent="0.25">
      <c r="B87" s="8"/>
      <c r="F87" s="3"/>
      <c r="H87" s="39"/>
    </row>
    <row r="88" spans="2:8" ht="12.5" x14ac:dyDescent="0.25">
      <c r="B88" s="8"/>
      <c r="F88" s="3"/>
      <c r="H88" s="39"/>
    </row>
    <row r="89" spans="2:8" ht="12.5" x14ac:dyDescent="0.25">
      <c r="B89" s="8"/>
      <c r="F89" s="3"/>
      <c r="H89" s="39"/>
    </row>
    <row r="90" spans="2:8" ht="12.5" x14ac:dyDescent="0.25">
      <c r="B90" s="8"/>
      <c r="F90" s="3"/>
      <c r="H90" s="39"/>
    </row>
    <row r="91" spans="2:8" ht="12.5" x14ac:dyDescent="0.25">
      <c r="B91" s="8"/>
      <c r="F91" s="3"/>
      <c r="H91" s="39"/>
    </row>
    <row r="92" spans="2:8" ht="12.5" x14ac:dyDescent="0.25">
      <c r="B92" s="8"/>
      <c r="F92" s="3"/>
      <c r="H92" s="39"/>
    </row>
    <row r="93" spans="2:8" ht="12.5" x14ac:dyDescent="0.25">
      <c r="B93" s="8"/>
      <c r="F93" s="3"/>
      <c r="H93" s="39"/>
    </row>
    <row r="94" spans="2:8" ht="12.5" x14ac:dyDescent="0.25">
      <c r="B94" s="8"/>
      <c r="F94" s="3"/>
      <c r="H94" s="39"/>
    </row>
    <row r="95" spans="2:8" ht="12.5" x14ac:dyDescent="0.25">
      <c r="B95" s="8"/>
      <c r="F95" s="3"/>
      <c r="H95" s="39"/>
    </row>
    <row r="96" spans="2:8" ht="12.5" x14ac:dyDescent="0.25">
      <c r="B96" s="8"/>
      <c r="F96" s="3"/>
      <c r="H96" s="39"/>
    </row>
    <row r="97" spans="2:8" ht="12.5" x14ac:dyDescent="0.25">
      <c r="B97" s="8"/>
      <c r="F97" s="3"/>
      <c r="H97" s="39"/>
    </row>
    <row r="98" spans="2:8" ht="12.5" x14ac:dyDescent="0.25">
      <c r="B98" s="8"/>
      <c r="F98" s="3"/>
      <c r="H98" s="39"/>
    </row>
    <row r="99" spans="2:8" ht="12.5" x14ac:dyDescent="0.25">
      <c r="B99" s="8"/>
      <c r="F99" s="3"/>
      <c r="H99" s="39"/>
    </row>
    <row r="100" spans="2:8" ht="12.5" x14ac:dyDescent="0.25">
      <c r="B100" s="8"/>
      <c r="F100" s="3"/>
      <c r="H100" s="39"/>
    </row>
    <row r="101" spans="2:8" ht="12.5" x14ac:dyDescent="0.25">
      <c r="B101" s="8"/>
      <c r="F101" s="3"/>
      <c r="H101" s="39"/>
    </row>
    <row r="102" spans="2:8" ht="12.5" x14ac:dyDescent="0.25">
      <c r="B102" s="8"/>
      <c r="F102" s="3"/>
      <c r="H102" s="39"/>
    </row>
    <row r="103" spans="2:8" ht="12.5" x14ac:dyDescent="0.25">
      <c r="B103" s="8"/>
      <c r="F103" s="3"/>
      <c r="H103" s="39"/>
    </row>
    <row r="104" spans="2:8" ht="12.5" x14ac:dyDescent="0.25">
      <c r="B104" s="8"/>
      <c r="F104" s="3"/>
      <c r="H104" s="39"/>
    </row>
    <row r="105" spans="2:8" ht="12.5" x14ac:dyDescent="0.25">
      <c r="B105" s="8"/>
      <c r="F105" s="3"/>
      <c r="H105" s="39"/>
    </row>
    <row r="106" spans="2:8" ht="12.5" x14ac:dyDescent="0.25">
      <c r="B106" s="8"/>
      <c r="F106" s="3"/>
      <c r="H106" s="39"/>
    </row>
    <row r="107" spans="2:8" ht="12.5" x14ac:dyDescent="0.25">
      <c r="B107" s="8"/>
      <c r="F107" s="3"/>
      <c r="H107" s="39"/>
    </row>
    <row r="108" spans="2:8" ht="12.5" x14ac:dyDescent="0.25">
      <c r="B108" s="8"/>
      <c r="F108" s="3"/>
      <c r="H108" s="39"/>
    </row>
    <row r="109" spans="2:8" ht="12.5" x14ac:dyDescent="0.25">
      <c r="B109" s="8"/>
      <c r="F109" s="3"/>
      <c r="H109" s="39"/>
    </row>
    <row r="110" spans="2:8" ht="12.5" x14ac:dyDescent="0.25">
      <c r="B110" s="8"/>
      <c r="F110" s="3"/>
      <c r="H110" s="39"/>
    </row>
    <row r="111" spans="2:8" ht="12.5" x14ac:dyDescent="0.25">
      <c r="B111" s="8"/>
      <c r="F111" s="3"/>
      <c r="H111" s="39"/>
    </row>
    <row r="112" spans="2:8" ht="12.5" x14ac:dyDescent="0.25">
      <c r="B112" s="8"/>
      <c r="F112" s="3"/>
      <c r="H112" s="39"/>
    </row>
    <row r="113" spans="2:8" ht="12.5" x14ac:dyDescent="0.25">
      <c r="B113" s="8"/>
      <c r="F113" s="3"/>
      <c r="H113" s="39"/>
    </row>
    <row r="114" spans="2:8" ht="12.5" x14ac:dyDescent="0.25">
      <c r="B114" s="8"/>
      <c r="F114" s="3"/>
      <c r="H114" s="39"/>
    </row>
    <row r="115" spans="2:8" ht="12.5" x14ac:dyDescent="0.25">
      <c r="B115" s="8"/>
      <c r="F115" s="3"/>
      <c r="H115" s="39"/>
    </row>
    <row r="116" spans="2:8" ht="12.5" x14ac:dyDescent="0.25">
      <c r="B116" s="8"/>
      <c r="F116" s="3"/>
      <c r="H116" s="39"/>
    </row>
    <row r="117" spans="2:8" ht="12.5" x14ac:dyDescent="0.25">
      <c r="B117" s="8"/>
      <c r="F117" s="3"/>
      <c r="H117" s="39"/>
    </row>
    <row r="118" spans="2:8" ht="12.5" x14ac:dyDescent="0.25">
      <c r="B118" s="8"/>
      <c r="F118" s="3"/>
      <c r="H118" s="39"/>
    </row>
    <row r="119" spans="2:8" ht="12.5" x14ac:dyDescent="0.25">
      <c r="B119" s="8"/>
      <c r="F119" s="3"/>
      <c r="H119" s="39"/>
    </row>
    <row r="120" spans="2:8" ht="12.5" x14ac:dyDescent="0.25">
      <c r="B120" s="8"/>
      <c r="F120" s="3"/>
      <c r="H120" s="39"/>
    </row>
    <row r="121" spans="2:8" ht="12.5" x14ac:dyDescent="0.25">
      <c r="B121" s="8"/>
      <c r="F121" s="3"/>
      <c r="H121" s="39"/>
    </row>
    <row r="122" spans="2:8" ht="12.5" x14ac:dyDescent="0.25">
      <c r="B122" s="8"/>
      <c r="F122" s="3"/>
      <c r="H122" s="39"/>
    </row>
    <row r="123" spans="2:8" ht="12.5" x14ac:dyDescent="0.25">
      <c r="B123" s="8"/>
      <c r="F123" s="3"/>
      <c r="H123" s="39"/>
    </row>
    <row r="124" spans="2:8" ht="12.5" x14ac:dyDescent="0.25">
      <c r="B124" s="8"/>
      <c r="F124" s="3"/>
      <c r="H124" s="39"/>
    </row>
    <row r="125" spans="2:8" ht="12.5" x14ac:dyDescent="0.25">
      <c r="B125" s="8"/>
      <c r="F125" s="3"/>
      <c r="H125" s="39"/>
    </row>
    <row r="126" spans="2:8" ht="12.5" x14ac:dyDescent="0.25">
      <c r="B126" s="8"/>
      <c r="F126" s="3"/>
      <c r="H126" s="39"/>
    </row>
    <row r="127" spans="2:8" ht="12.5" x14ac:dyDescent="0.25">
      <c r="B127" s="8"/>
      <c r="F127" s="3"/>
      <c r="H127" s="39"/>
    </row>
    <row r="128" spans="2:8" ht="12.5" x14ac:dyDescent="0.25">
      <c r="B128" s="8"/>
      <c r="F128" s="3"/>
      <c r="H128" s="39"/>
    </row>
    <row r="129" spans="2:8" ht="12.5" x14ac:dyDescent="0.25">
      <c r="B129" s="8"/>
      <c r="F129" s="3"/>
      <c r="H129" s="39"/>
    </row>
    <row r="130" spans="2:8" ht="12.5" x14ac:dyDescent="0.25">
      <c r="B130" s="8"/>
      <c r="F130" s="3"/>
      <c r="H130" s="39"/>
    </row>
    <row r="131" spans="2:8" ht="12.5" x14ac:dyDescent="0.25">
      <c r="B131" s="8"/>
      <c r="F131" s="3"/>
      <c r="H131" s="39"/>
    </row>
    <row r="132" spans="2:8" ht="12.5" x14ac:dyDescent="0.25">
      <c r="B132" s="8"/>
      <c r="F132" s="3"/>
      <c r="H132" s="39"/>
    </row>
    <row r="133" spans="2:8" ht="12.5" x14ac:dyDescent="0.25">
      <c r="B133" s="8"/>
      <c r="F133" s="3"/>
      <c r="H133" s="39"/>
    </row>
    <row r="134" spans="2:8" ht="12.5" x14ac:dyDescent="0.25">
      <c r="B134" s="8"/>
      <c r="F134" s="3"/>
      <c r="H134" s="39"/>
    </row>
    <row r="135" spans="2:8" ht="12.5" x14ac:dyDescent="0.25">
      <c r="B135" s="8"/>
      <c r="F135" s="3"/>
      <c r="H135" s="39"/>
    </row>
    <row r="136" spans="2:8" ht="12.5" x14ac:dyDescent="0.25">
      <c r="B136" s="8"/>
      <c r="F136" s="3"/>
      <c r="H136" s="39"/>
    </row>
    <row r="137" spans="2:8" ht="12.5" x14ac:dyDescent="0.25">
      <c r="B137" s="8"/>
      <c r="F137" s="3"/>
      <c r="H137" s="39"/>
    </row>
    <row r="138" spans="2:8" ht="12.5" x14ac:dyDescent="0.25">
      <c r="B138" s="8"/>
      <c r="F138" s="3"/>
      <c r="H138" s="39"/>
    </row>
    <row r="139" spans="2:8" ht="12.5" x14ac:dyDescent="0.25">
      <c r="B139" s="8"/>
      <c r="F139" s="3"/>
      <c r="H139" s="39"/>
    </row>
    <row r="140" spans="2:8" ht="12.5" x14ac:dyDescent="0.25">
      <c r="B140" s="8"/>
      <c r="F140" s="3"/>
      <c r="H140" s="39"/>
    </row>
    <row r="141" spans="2:8" ht="12.5" x14ac:dyDescent="0.25">
      <c r="B141" s="8"/>
      <c r="F141" s="3"/>
      <c r="H141" s="39"/>
    </row>
    <row r="142" spans="2:8" ht="12.5" x14ac:dyDescent="0.25">
      <c r="B142" s="8"/>
      <c r="F142" s="3"/>
      <c r="H142" s="39"/>
    </row>
    <row r="143" spans="2:8" ht="12.5" x14ac:dyDescent="0.25">
      <c r="B143" s="8"/>
      <c r="F143" s="3"/>
      <c r="H143" s="39"/>
    </row>
    <row r="144" spans="2:8" ht="12.5" x14ac:dyDescent="0.25">
      <c r="B144" s="8"/>
      <c r="F144" s="3"/>
      <c r="H144" s="39"/>
    </row>
    <row r="145" spans="2:8" ht="12.5" x14ac:dyDescent="0.25">
      <c r="B145" s="8"/>
      <c r="F145" s="3"/>
      <c r="H145" s="39"/>
    </row>
    <row r="146" spans="2:8" ht="12.5" x14ac:dyDescent="0.25">
      <c r="B146" s="8"/>
      <c r="F146" s="3"/>
      <c r="H146" s="39"/>
    </row>
    <row r="147" spans="2:8" ht="12.5" x14ac:dyDescent="0.25">
      <c r="B147" s="8"/>
      <c r="F147" s="3"/>
      <c r="H147" s="39"/>
    </row>
    <row r="148" spans="2:8" ht="12.5" x14ac:dyDescent="0.25">
      <c r="B148" s="8"/>
      <c r="F148" s="3"/>
      <c r="H148" s="39"/>
    </row>
    <row r="149" spans="2:8" ht="12.5" x14ac:dyDescent="0.25">
      <c r="B149" s="8"/>
      <c r="F149" s="3"/>
      <c r="H149" s="39"/>
    </row>
    <row r="150" spans="2:8" ht="12.5" x14ac:dyDescent="0.25">
      <c r="B150" s="8"/>
      <c r="F150" s="3"/>
      <c r="H150" s="39"/>
    </row>
    <row r="151" spans="2:8" ht="12.5" x14ac:dyDescent="0.25">
      <c r="B151" s="8"/>
      <c r="F151" s="3"/>
      <c r="H151" s="39"/>
    </row>
    <row r="152" spans="2:8" ht="12.5" x14ac:dyDescent="0.25">
      <c r="B152" s="8"/>
      <c r="F152" s="3"/>
      <c r="H152" s="39"/>
    </row>
    <row r="153" spans="2:8" ht="12.5" x14ac:dyDescent="0.25">
      <c r="B153" s="8"/>
      <c r="F153" s="3"/>
      <c r="H153" s="39"/>
    </row>
    <row r="154" spans="2:8" ht="12.5" x14ac:dyDescent="0.25">
      <c r="B154" s="8"/>
      <c r="F154" s="3"/>
      <c r="H154" s="39"/>
    </row>
    <row r="155" spans="2:8" ht="12.5" x14ac:dyDescent="0.25">
      <c r="B155" s="8"/>
      <c r="F155" s="3"/>
      <c r="H155" s="39"/>
    </row>
    <row r="156" spans="2:8" ht="12.5" x14ac:dyDescent="0.25">
      <c r="B156" s="8"/>
      <c r="F156" s="3"/>
      <c r="H156" s="39"/>
    </row>
    <row r="157" spans="2:8" ht="12.5" x14ac:dyDescent="0.25">
      <c r="B157" s="8"/>
      <c r="F157" s="3"/>
      <c r="H157" s="39"/>
    </row>
    <row r="158" spans="2:8" ht="12.5" x14ac:dyDescent="0.25">
      <c r="B158" s="8"/>
      <c r="F158" s="3"/>
      <c r="H158" s="39"/>
    </row>
    <row r="159" spans="2:8" ht="12.5" x14ac:dyDescent="0.25">
      <c r="B159" s="8"/>
      <c r="F159" s="3"/>
      <c r="H159" s="39"/>
    </row>
    <row r="160" spans="2:8" ht="12.5" x14ac:dyDescent="0.25">
      <c r="B160" s="8"/>
      <c r="F160" s="3"/>
      <c r="H160" s="39"/>
    </row>
    <row r="161" spans="2:8" ht="12.5" x14ac:dyDescent="0.25">
      <c r="B161" s="8"/>
      <c r="F161" s="3"/>
      <c r="H161" s="39"/>
    </row>
    <row r="162" spans="2:8" ht="12.5" x14ac:dyDescent="0.25">
      <c r="B162" s="8"/>
      <c r="F162" s="3"/>
      <c r="H162" s="39"/>
    </row>
    <row r="163" spans="2:8" ht="12.5" x14ac:dyDescent="0.25">
      <c r="B163" s="8"/>
      <c r="F163" s="3"/>
      <c r="H163" s="39"/>
    </row>
    <row r="164" spans="2:8" ht="12.5" x14ac:dyDescent="0.25">
      <c r="B164" s="8"/>
      <c r="F164" s="3"/>
      <c r="H164" s="39"/>
    </row>
    <row r="165" spans="2:8" ht="12.5" x14ac:dyDescent="0.25">
      <c r="B165" s="8"/>
      <c r="F165" s="3"/>
      <c r="H165" s="39"/>
    </row>
    <row r="166" spans="2:8" ht="12.5" x14ac:dyDescent="0.25">
      <c r="B166" s="8"/>
      <c r="F166" s="3"/>
      <c r="H166" s="39"/>
    </row>
    <row r="167" spans="2:8" ht="12.5" x14ac:dyDescent="0.25">
      <c r="B167" s="8"/>
      <c r="F167" s="3"/>
      <c r="H167" s="39"/>
    </row>
    <row r="168" spans="2:8" ht="12.5" x14ac:dyDescent="0.25">
      <c r="B168" s="8"/>
      <c r="F168" s="3"/>
      <c r="H168" s="39"/>
    </row>
    <row r="169" spans="2:8" ht="12.5" x14ac:dyDescent="0.25">
      <c r="B169" s="8"/>
      <c r="F169" s="3"/>
      <c r="H169" s="39"/>
    </row>
    <row r="170" spans="2:8" ht="12.5" x14ac:dyDescent="0.25">
      <c r="B170" s="8"/>
      <c r="F170" s="3"/>
      <c r="H170" s="39"/>
    </row>
    <row r="171" spans="2:8" ht="12.5" x14ac:dyDescent="0.25">
      <c r="B171" s="8"/>
      <c r="F171" s="3"/>
      <c r="H171" s="39"/>
    </row>
    <row r="172" spans="2:8" ht="12.5" x14ac:dyDescent="0.25">
      <c r="B172" s="8"/>
      <c r="F172" s="3"/>
      <c r="H172" s="39"/>
    </row>
    <row r="173" spans="2:8" ht="12.5" x14ac:dyDescent="0.25">
      <c r="B173" s="8"/>
      <c r="F173" s="3"/>
      <c r="H173" s="39"/>
    </row>
    <row r="174" spans="2:8" ht="12.5" x14ac:dyDescent="0.25">
      <c r="B174" s="8"/>
      <c r="F174" s="3"/>
      <c r="H174" s="39"/>
    </row>
    <row r="175" spans="2:8" ht="12.5" x14ac:dyDescent="0.25">
      <c r="B175" s="8"/>
      <c r="F175" s="3"/>
      <c r="H175" s="39"/>
    </row>
    <row r="176" spans="2:8" ht="12.5" x14ac:dyDescent="0.25">
      <c r="B176" s="8"/>
      <c r="F176" s="3"/>
      <c r="H176" s="39"/>
    </row>
    <row r="177" spans="2:8" ht="12.5" x14ac:dyDescent="0.25">
      <c r="B177" s="8"/>
      <c r="F177" s="3"/>
      <c r="H177" s="39"/>
    </row>
    <row r="178" spans="2:8" ht="12.5" x14ac:dyDescent="0.25">
      <c r="B178" s="8"/>
      <c r="F178" s="3"/>
      <c r="H178" s="39"/>
    </row>
    <row r="179" spans="2:8" ht="12.5" x14ac:dyDescent="0.25">
      <c r="B179" s="8"/>
      <c r="F179" s="3"/>
      <c r="H179" s="39"/>
    </row>
    <row r="180" spans="2:8" ht="12.5" x14ac:dyDescent="0.25">
      <c r="B180" s="8"/>
      <c r="F180" s="3"/>
      <c r="H180" s="39"/>
    </row>
    <row r="181" spans="2:8" ht="12.5" x14ac:dyDescent="0.25">
      <c r="B181" s="8"/>
      <c r="F181" s="3"/>
      <c r="H181" s="39"/>
    </row>
    <row r="182" spans="2:8" ht="12.5" x14ac:dyDescent="0.25">
      <c r="B182" s="8"/>
      <c r="F182" s="3"/>
      <c r="H182" s="39"/>
    </row>
    <row r="183" spans="2:8" ht="12.5" x14ac:dyDescent="0.25">
      <c r="B183" s="8"/>
      <c r="F183" s="3"/>
      <c r="H183" s="39"/>
    </row>
    <row r="184" spans="2:8" ht="12.5" x14ac:dyDescent="0.25">
      <c r="B184" s="8"/>
      <c r="F184" s="3"/>
      <c r="H184" s="39"/>
    </row>
    <row r="185" spans="2:8" ht="12.5" x14ac:dyDescent="0.25">
      <c r="B185" s="8"/>
      <c r="F185" s="3"/>
      <c r="H185" s="39"/>
    </row>
    <row r="186" spans="2:8" ht="12.5" x14ac:dyDescent="0.25">
      <c r="B186" s="8"/>
      <c r="F186" s="3"/>
      <c r="H186" s="39"/>
    </row>
    <row r="187" spans="2:8" ht="12.5" x14ac:dyDescent="0.25">
      <c r="B187" s="8"/>
      <c r="F187" s="3"/>
      <c r="H187" s="39"/>
    </row>
    <row r="188" spans="2:8" ht="12.5" x14ac:dyDescent="0.25">
      <c r="B188" s="8"/>
      <c r="F188" s="3"/>
      <c r="H188" s="39"/>
    </row>
    <row r="189" spans="2:8" ht="12.5" x14ac:dyDescent="0.25">
      <c r="B189" s="8"/>
      <c r="F189" s="3"/>
      <c r="H189" s="39"/>
    </row>
    <row r="190" spans="2:8" ht="12.5" x14ac:dyDescent="0.25">
      <c r="B190" s="8"/>
      <c r="F190" s="3"/>
      <c r="H190" s="39"/>
    </row>
    <row r="191" spans="2:8" ht="12.5" x14ac:dyDescent="0.25">
      <c r="B191" s="8"/>
      <c r="F191" s="3"/>
      <c r="H191" s="39"/>
    </row>
    <row r="192" spans="2:8" ht="12.5" x14ac:dyDescent="0.25">
      <c r="B192" s="8"/>
      <c r="F192" s="3"/>
      <c r="H192" s="39"/>
    </row>
    <row r="193" spans="2:8" ht="12.5" x14ac:dyDescent="0.25">
      <c r="B193" s="8"/>
      <c r="F193" s="3"/>
      <c r="H193" s="39"/>
    </row>
    <row r="194" spans="2:8" ht="12.5" x14ac:dyDescent="0.25">
      <c r="B194" s="8"/>
      <c r="F194" s="3"/>
      <c r="H194" s="39"/>
    </row>
    <row r="195" spans="2:8" ht="12.5" x14ac:dyDescent="0.25">
      <c r="B195" s="8"/>
      <c r="F195" s="3"/>
      <c r="H195" s="39"/>
    </row>
    <row r="196" spans="2:8" ht="12.5" x14ac:dyDescent="0.25">
      <c r="B196" s="8"/>
      <c r="F196" s="3"/>
      <c r="H196" s="39"/>
    </row>
    <row r="197" spans="2:8" ht="12.5" x14ac:dyDescent="0.25">
      <c r="B197" s="8"/>
      <c r="F197" s="3"/>
      <c r="H197" s="39"/>
    </row>
    <row r="198" spans="2:8" ht="12.5" x14ac:dyDescent="0.25">
      <c r="B198" s="8"/>
      <c r="F198" s="3"/>
      <c r="H198" s="39"/>
    </row>
    <row r="199" spans="2:8" ht="12.5" x14ac:dyDescent="0.25">
      <c r="B199" s="8"/>
      <c r="F199" s="3"/>
      <c r="H199" s="39"/>
    </row>
    <row r="200" spans="2:8" ht="12.5" x14ac:dyDescent="0.25">
      <c r="B200" s="8"/>
      <c r="F200" s="3"/>
      <c r="H200" s="39"/>
    </row>
    <row r="201" spans="2:8" ht="12.5" x14ac:dyDescent="0.25">
      <c r="B201" s="8"/>
      <c r="F201" s="3"/>
      <c r="H201" s="39"/>
    </row>
    <row r="202" spans="2:8" ht="12.5" x14ac:dyDescent="0.25">
      <c r="B202" s="8"/>
      <c r="F202" s="3"/>
      <c r="H202" s="39"/>
    </row>
    <row r="203" spans="2:8" ht="12.5" x14ac:dyDescent="0.25">
      <c r="B203" s="8"/>
      <c r="F203" s="3"/>
      <c r="H203" s="39"/>
    </row>
    <row r="204" spans="2:8" ht="12.5" x14ac:dyDescent="0.25">
      <c r="B204" s="8"/>
      <c r="F204" s="3"/>
      <c r="H204" s="39"/>
    </row>
    <row r="205" spans="2:8" ht="12.5" x14ac:dyDescent="0.25">
      <c r="B205" s="8"/>
      <c r="F205" s="3"/>
      <c r="H205" s="39"/>
    </row>
    <row r="206" spans="2:8" ht="12.5" x14ac:dyDescent="0.25">
      <c r="B206" s="8"/>
      <c r="F206" s="3"/>
      <c r="H206" s="39"/>
    </row>
    <row r="207" spans="2:8" ht="12.5" x14ac:dyDescent="0.25">
      <c r="B207" s="8"/>
      <c r="F207" s="3"/>
      <c r="H207" s="39"/>
    </row>
    <row r="208" spans="2:8" ht="12.5" x14ac:dyDescent="0.25">
      <c r="B208" s="8"/>
      <c r="F208" s="3"/>
      <c r="H208" s="39"/>
    </row>
    <row r="209" spans="2:8" ht="12.5" x14ac:dyDescent="0.25">
      <c r="B209" s="8"/>
      <c r="F209" s="3"/>
      <c r="H209" s="39"/>
    </row>
    <row r="210" spans="2:8" ht="12.5" x14ac:dyDescent="0.25">
      <c r="B210" s="8"/>
      <c r="F210" s="3"/>
      <c r="H210" s="39"/>
    </row>
    <row r="211" spans="2:8" ht="12.5" x14ac:dyDescent="0.25">
      <c r="B211" s="8"/>
      <c r="F211" s="3"/>
      <c r="H211" s="39"/>
    </row>
    <row r="212" spans="2:8" ht="12.5" x14ac:dyDescent="0.25">
      <c r="B212" s="8"/>
      <c r="F212" s="3"/>
      <c r="H212" s="39"/>
    </row>
    <row r="213" spans="2:8" ht="12.5" x14ac:dyDescent="0.25">
      <c r="B213" s="8"/>
      <c r="F213" s="3"/>
      <c r="H213" s="39"/>
    </row>
    <row r="214" spans="2:8" ht="12.5" x14ac:dyDescent="0.25">
      <c r="B214" s="8"/>
      <c r="F214" s="3"/>
      <c r="H214" s="39"/>
    </row>
    <row r="215" spans="2:8" ht="12.5" x14ac:dyDescent="0.25">
      <c r="B215" s="8"/>
      <c r="F215" s="3"/>
      <c r="H215" s="39"/>
    </row>
    <row r="216" spans="2:8" ht="12.5" x14ac:dyDescent="0.25">
      <c r="B216" s="8"/>
      <c r="F216" s="3"/>
      <c r="H216" s="39"/>
    </row>
    <row r="217" spans="2:8" ht="12.5" x14ac:dyDescent="0.25">
      <c r="B217" s="8"/>
      <c r="F217" s="3"/>
      <c r="H217" s="39"/>
    </row>
    <row r="218" spans="2:8" ht="12.5" x14ac:dyDescent="0.25">
      <c r="B218" s="8"/>
      <c r="F218" s="3"/>
      <c r="H218" s="39"/>
    </row>
    <row r="219" spans="2:8" ht="12.5" x14ac:dyDescent="0.25">
      <c r="B219" s="8"/>
      <c r="F219" s="3"/>
      <c r="H219" s="39"/>
    </row>
    <row r="220" spans="2:8" ht="12.5" x14ac:dyDescent="0.25">
      <c r="B220" s="8"/>
      <c r="F220" s="3"/>
      <c r="H220" s="39"/>
    </row>
    <row r="221" spans="2:8" ht="12.5" x14ac:dyDescent="0.25">
      <c r="B221" s="8"/>
      <c r="F221" s="3"/>
      <c r="H221" s="39"/>
    </row>
    <row r="222" spans="2:8" ht="12.5" x14ac:dyDescent="0.25">
      <c r="B222" s="8"/>
      <c r="F222" s="3"/>
      <c r="H222" s="39"/>
    </row>
    <row r="223" spans="2:8" ht="12.5" x14ac:dyDescent="0.25">
      <c r="B223" s="8"/>
      <c r="F223" s="3"/>
      <c r="H223" s="39"/>
    </row>
    <row r="224" spans="2:8" ht="12.5" x14ac:dyDescent="0.25">
      <c r="B224" s="8"/>
      <c r="F224" s="3"/>
      <c r="H224" s="39"/>
    </row>
    <row r="225" spans="2:8" ht="12.5" x14ac:dyDescent="0.25">
      <c r="B225" s="8"/>
      <c r="F225" s="3"/>
      <c r="H225" s="39"/>
    </row>
    <row r="226" spans="2:8" ht="12.5" x14ac:dyDescent="0.25">
      <c r="B226" s="8"/>
      <c r="F226" s="3"/>
      <c r="H226" s="39"/>
    </row>
    <row r="227" spans="2:8" ht="12.5" x14ac:dyDescent="0.25">
      <c r="B227" s="8"/>
      <c r="F227" s="3"/>
      <c r="H227" s="39"/>
    </row>
    <row r="228" spans="2:8" ht="12.5" x14ac:dyDescent="0.25">
      <c r="B228" s="8"/>
      <c r="F228" s="3"/>
      <c r="H228" s="39"/>
    </row>
    <row r="229" spans="2:8" ht="12.5" x14ac:dyDescent="0.25">
      <c r="B229" s="8"/>
      <c r="F229" s="3"/>
      <c r="H229" s="39"/>
    </row>
    <row r="230" spans="2:8" ht="12.5" x14ac:dyDescent="0.25">
      <c r="B230" s="8"/>
      <c r="F230" s="3"/>
      <c r="H230" s="39"/>
    </row>
    <row r="231" spans="2:8" ht="12.5" x14ac:dyDescent="0.25">
      <c r="B231" s="8"/>
      <c r="F231" s="3"/>
      <c r="H231" s="39"/>
    </row>
    <row r="232" spans="2:8" ht="12.5" x14ac:dyDescent="0.25">
      <c r="B232" s="8"/>
      <c r="F232" s="3"/>
      <c r="H232" s="39"/>
    </row>
    <row r="233" spans="2:8" ht="12.5" x14ac:dyDescent="0.25">
      <c r="B233" s="8"/>
      <c r="F233" s="3"/>
      <c r="H233" s="39"/>
    </row>
    <row r="234" spans="2:8" ht="12.5" x14ac:dyDescent="0.25">
      <c r="B234" s="8"/>
      <c r="F234" s="3"/>
      <c r="H234" s="39"/>
    </row>
    <row r="235" spans="2:8" ht="12.5" x14ac:dyDescent="0.25">
      <c r="B235" s="8"/>
      <c r="F235" s="3"/>
      <c r="H235" s="39"/>
    </row>
    <row r="236" spans="2:8" ht="12.5" x14ac:dyDescent="0.25">
      <c r="B236" s="8"/>
      <c r="F236" s="3"/>
      <c r="H236" s="39"/>
    </row>
    <row r="237" spans="2:8" ht="12.5" x14ac:dyDescent="0.25">
      <c r="B237" s="8"/>
      <c r="F237" s="3"/>
      <c r="H237" s="39"/>
    </row>
    <row r="238" spans="2:8" ht="12.5" x14ac:dyDescent="0.25">
      <c r="B238" s="8"/>
      <c r="F238" s="3"/>
      <c r="H238" s="39"/>
    </row>
    <row r="239" spans="2:8" ht="12.5" x14ac:dyDescent="0.25">
      <c r="B239" s="8"/>
      <c r="F239" s="3"/>
      <c r="H239" s="39"/>
    </row>
    <row r="240" spans="2:8" ht="12.5" x14ac:dyDescent="0.25">
      <c r="B240" s="8"/>
      <c r="F240" s="3"/>
      <c r="H240" s="39"/>
    </row>
    <row r="241" spans="2:8" ht="12.5" x14ac:dyDescent="0.25">
      <c r="B241" s="8"/>
      <c r="F241" s="3"/>
      <c r="H241" s="39"/>
    </row>
    <row r="242" spans="2:8" ht="12.5" x14ac:dyDescent="0.25">
      <c r="B242" s="8"/>
      <c r="F242" s="3"/>
      <c r="H242" s="39"/>
    </row>
    <row r="243" spans="2:8" ht="12.5" x14ac:dyDescent="0.25">
      <c r="B243" s="8"/>
      <c r="F243" s="3"/>
      <c r="H243" s="39"/>
    </row>
    <row r="244" spans="2:8" ht="12.5" x14ac:dyDescent="0.25">
      <c r="B244" s="8"/>
      <c r="F244" s="3"/>
      <c r="H244" s="39"/>
    </row>
    <row r="245" spans="2:8" ht="12.5" x14ac:dyDescent="0.25">
      <c r="B245" s="8"/>
      <c r="F245" s="3"/>
      <c r="H245" s="39"/>
    </row>
    <row r="246" spans="2:8" ht="12.5" x14ac:dyDescent="0.25">
      <c r="B246" s="8"/>
      <c r="F246" s="3"/>
      <c r="H246" s="39"/>
    </row>
    <row r="247" spans="2:8" ht="12.5" x14ac:dyDescent="0.25">
      <c r="B247" s="8"/>
      <c r="F247" s="3"/>
      <c r="H247" s="39"/>
    </row>
    <row r="248" spans="2:8" ht="12.5" x14ac:dyDescent="0.25">
      <c r="B248" s="8"/>
      <c r="F248" s="3"/>
      <c r="H248" s="39"/>
    </row>
    <row r="249" spans="2:8" ht="12.5" x14ac:dyDescent="0.25">
      <c r="B249" s="8"/>
      <c r="F249" s="3"/>
      <c r="H249" s="39"/>
    </row>
    <row r="250" spans="2:8" ht="12.5" x14ac:dyDescent="0.25">
      <c r="B250" s="8"/>
      <c r="F250" s="3"/>
      <c r="H250" s="39"/>
    </row>
    <row r="251" spans="2:8" ht="12.5" x14ac:dyDescent="0.25">
      <c r="B251" s="8"/>
      <c r="F251" s="3"/>
      <c r="H251" s="39"/>
    </row>
    <row r="252" spans="2:8" ht="12.5" x14ac:dyDescent="0.25">
      <c r="B252" s="8"/>
      <c r="F252" s="3"/>
      <c r="H252" s="39"/>
    </row>
    <row r="253" spans="2:8" ht="12.5" x14ac:dyDescent="0.25">
      <c r="B253" s="8"/>
      <c r="F253" s="3"/>
      <c r="H253" s="39"/>
    </row>
    <row r="254" spans="2:8" ht="12.5" x14ac:dyDescent="0.25">
      <c r="B254" s="8"/>
      <c r="F254" s="3"/>
      <c r="H254" s="39"/>
    </row>
    <row r="255" spans="2:8" ht="12.5" x14ac:dyDescent="0.25">
      <c r="B255" s="8"/>
      <c r="F255" s="3"/>
      <c r="H255" s="39"/>
    </row>
    <row r="256" spans="2:8" ht="12.5" x14ac:dyDescent="0.25">
      <c r="B256" s="8"/>
      <c r="F256" s="3"/>
      <c r="H256" s="39"/>
    </row>
    <row r="257" spans="2:8" ht="12.5" x14ac:dyDescent="0.25">
      <c r="B257" s="8"/>
      <c r="F257" s="3"/>
      <c r="H257" s="39"/>
    </row>
    <row r="258" spans="2:8" ht="12.5" x14ac:dyDescent="0.25">
      <c r="B258" s="8"/>
      <c r="F258" s="3"/>
      <c r="H258" s="39"/>
    </row>
    <row r="259" spans="2:8" ht="12.5" x14ac:dyDescent="0.25">
      <c r="B259" s="8"/>
      <c r="F259" s="3"/>
      <c r="H259" s="39"/>
    </row>
    <row r="260" spans="2:8" ht="12.5" x14ac:dyDescent="0.25">
      <c r="B260" s="8"/>
      <c r="F260" s="3"/>
      <c r="H260" s="39"/>
    </row>
    <row r="261" spans="2:8" ht="12.5" x14ac:dyDescent="0.25">
      <c r="B261" s="8"/>
      <c r="F261" s="3"/>
      <c r="H261" s="39"/>
    </row>
    <row r="262" spans="2:8" ht="12.5" x14ac:dyDescent="0.25">
      <c r="B262" s="8"/>
      <c r="F262" s="3"/>
      <c r="H262" s="39"/>
    </row>
    <row r="263" spans="2:8" ht="12.5" x14ac:dyDescent="0.25">
      <c r="B263" s="8"/>
      <c r="F263" s="3"/>
      <c r="H263" s="39"/>
    </row>
    <row r="264" spans="2:8" ht="12.5" x14ac:dyDescent="0.25">
      <c r="B264" s="8"/>
      <c r="F264" s="3"/>
      <c r="H264" s="39"/>
    </row>
    <row r="265" spans="2:8" ht="12.5" x14ac:dyDescent="0.25">
      <c r="B265" s="8"/>
      <c r="F265" s="3"/>
      <c r="H265" s="39"/>
    </row>
    <row r="266" spans="2:8" ht="12.5" x14ac:dyDescent="0.25">
      <c r="B266" s="8"/>
      <c r="F266" s="3"/>
      <c r="H266" s="39"/>
    </row>
    <row r="267" spans="2:8" ht="12.5" x14ac:dyDescent="0.25">
      <c r="B267" s="8"/>
      <c r="F267" s="3"/>
      <c r="H267" s="39"/>
    </row>
    <row r="268" spans="2:8" ht="12.5" x14ac:dyDescent="0.25">
      <c r="B268" s="8"/>
      <c r="F268" s="3"/>
      <c r="H268" s="39"/>
    </row>
    <row r="269" spans="2:8" ht="12.5" x14ac:dyDescent="0.25">
      <c r="B269" s="8"/>
      <c r="F269" s="3"/>
      <c r="H269" s="39"/>
    </row>
    <row r="270" spans="2:8" ht="12.5" x14ac:dyDescent="0.25">
      <c r="B270" s="8"/>
      <c r="F270" s="3"/>
      <c r="H270" s="39"/>
    </row>
    <row r="271" spans="2:8" ht="12.5" x14ac:dyDescent="0.25">
      <c r="B271" s="8"/>
      <c r="F271" s="3"/>
      <c r="H271" s="39"/>
    </row>
    <row r="272" spans="2:8" ht="12.5" x14ac:dyDescent="0.25">
      <c r="B272" s="8"/>
      <c r="F272" s="3"/>
      <c r="H272" s="39"/>
    </row>
    <row r="273" spans="2:8" ht="12.5" x14ac:dyDescent="0.25">
      <c r="B273" s="8"/>
      <c r="F273" s="3"/>
      <c r="H273" s="39"/>
    </row>
    <row r="274" spans="2:8" ht="12.5" x14ac:dyDescent="0.25">
      <c r="B274" s="8"/>
      <c r="F274" s="3"/>
      <c r="H274" s="39"/>
    </row>
    <row r="275" spans="2:8" ht="12.5" x14ac:dyDescent="0.25">
      <c r="B275" s="8"/>
      <c r="F275" s="3"/>
      <c r="H275" s="39"/>
    </row>
    <row r="276" spans="2:8" ht="12.5" x14ac:dyDescent="0.25">
      <c r="B276" s="8"/>
      <c r="F276" s="3"/>
      <c r="H276" s="39"/>
    </row>
    <row r="277" spans="2:8" ht="12.5" x14ac:dyDescent="0.25">
      <c r="B277" s="8"/>
      <c r="F277" s="3"/>
      <c r="H277" s="39"/>
    </row>
    <row r="278" spans="2:8" ht="12.5" x14ac:dyDescent="0.25">
      <c r="B278" s="8"/>
      <c r="F278" s="3"/>
      <c r="H278" s="39"/>
    </row>
    <row r="279" spans="2:8" ht="12.5" x14ac:dyDescent="0.25">
      <c r="B279" s="8"/>
      <c r="F279" s="3"/>
      <c r="H279" s="39"/>
    </row>
    <row r="280" spans="2:8" ht="12.5" x14ac:dyDescent="0.25">
      <c r="B280" s="8"/>
      <c r="F280" s="3"/>
      <c r="H280" s="39"/>
    </row>
    <row r="281" spans="2:8" ht="12.5" x14ac:dyDescent="0.25">
      <c r="B281" s="8"/>
      <c r="F281" s="3"/>
      <c r="H281" s="39"/>
    </row>
    <row r="282" spans="2:8" ht="12.5" x14ac:dyDescent="0.25">
      <c r="B282" s="8"/>
      <c r="F282" s="3"/>
      <c r="H282" s="39"/>
    </row>
    <row r="283" spans="2:8" ht="12.5" x14ac:dyDescent="0.25">
      <c r="B283" s="8"/>
      <c r="F283" s="3"/>
      <c r="H283" s="39"/>
    </row>
    <row r="284" spans="2:8" ht="12.5" x14ac:dyDescent="0.25">
      <c r="B284" s="8"/>
      <c r="F284" s="3"/>
      <c r="H284" s="39"/>
    </row>
    <row r="285" spans="2:8" ht="12.5" x14ac:dyDescent="0.25">
      <c r="B285" s="8"/>
      <c r="F285" s="3"/>
      <c r="H285" s="39"/>
    </row>
    <row r="286" spans="2:8" ht="12.5" x14ac:dyDescent="0.25">
      <c r="B286" s="8"/>
      <c r="F286" s="3"/>
      <c r="H286" s="39"/>
    </row>
    <row r="287" spans="2:8" ht="12.5" x14ac:dyDescent="0.25">
      <c r="B287" s="8"/>
      <c r="F287" s="3"/>
      <c r="H287" s="39"/>
    </row>
    <row r="288" spans="2:8" ht="12.5" x14ac:dyDescent="0.25">
      <c r="B288" s="8"/>
      <c r="F288" s="3"/>
      <c r="H288" s="39"/>
    </row>
    <row r="289" spans="2:8" ht="12.5" x14ac:dyDescent="0.25">
      <c r="B289" s="8"/>
      <c r="F289" s="3"/>
      <c r="H289" s="39"/>
    </row>
    <row r="290" spans="2:8" ht="12.5" x14ac:dyDescent="0.25">
      <c r="B290" s="8"/>
      <c r="F290" s="3"/>
      <c r="H290" s="39"/>
    </row>
    <row r="291" spans="2:8" ht="12.5" x14ac:dyDescent="0.25">
      <c r="B291" s="8"/>
      <c r="F291" s="3"/>
      <c r="H291" s="39"/>
    </row>
    <row r="292" spans="2:8" ht="12.5" x14ac:dyDescent="0.25">
      <c r="B292" s="8"/>
      <c r="F292" s="3"/>
      <c r="H292" s="39"/>
    </row>
    <row r="293" spans="2:8" ht="12.5" x14ac:dyDescent="0.25">
      <c r="B293" s="8"/>
      <c r="F293" s="3"/>
      <c r="H293" s="39"/>
    </row>
    <row r="294" spans="2:8" ht="12.5" x14ac:dyDescent="0.25">
      <c r="B294" s="8"/>
      <c r="F294" s="3"/>
      <c r="H294" s="39"/>
    </row>
    <row r="295" spans="2:8" ht="12.5" x14ac:dyDescent="0.25">
      <c r="B295" s="8"/>
      <c r="F295" s="3"/>
      <c r="H295" s="39"/>
    </row>
    <row r="296" spans="2:8" ht="12.5" x14ac:dyDescent="0.25">
      <c r="B296" s="8"/>
      <c r="F296" s="3"/>
      <c r="H296" s="39"/>
    </row>
    <row r="297" spans="2:8" ht="12.5" x14ac:dyDescent="0.25">
      <c r="B297" s="8"/>
      <c r="F297" s="3"/>
      <c r="H297" s="39"/>
    </row>
    <row r="298" spans="2:8" ht="12.5" x14ac:dyDescent="0.25">
      <c r="B298" s="8"/>
      <c r="F298" s="3"/>
      <c r="H298" s="39"/>
    </row>
    <row r="299" spans="2:8" ht="12.5" x14ac:dyDescent="0.25">
      <c r="B299" s="8"/>
      <c r="F299" s="3"/>
      <c r="H299" s="39"/>
    </row>
    <row r="300" spans="2:8" ht="12.5" x14ac:dyDescent="0.25">
      <c r="B300" s="8"/>
      <c r="F300" s="3"/>
      <c r="H300" s="39"/>
    </row>
    <row r="301" spans="2:8" ht="12.5" x14ac:dyDescent="0.25">
      <c r="B301" s="8"/>
      <c r="F301" s="3"/>
      <c r="H301" s="39"/>
    </row>
    <row r="302" spans="2:8" ht="12.5" x14ac:dyDescent="0.25">
      <c r="B302" s="8"/>
      <c r="F302" s="3"/>
      <c r="H302" s="39"/>
    </row>
    <row r="303" spans="2:8" ht="12.5" x14ac:dyDescent="0.25">
      <c r="B303" s="8"/>
      <c r="F303" s="3"/>
      <c r="H303" s="39"/>
    </row>
    <row r="304" spans="2:8" ht="12.5" x14ac:dyDescent="0.25">
      <c r="B304" s="8"/>
      <c r="F304" s="3"/>
      <c r="H304" s="39"/>
    </row>
    <row r="305" spans="2:8" ht="12.5" x14ac:dyDescent="0.25">
      <c r="B305" s="8"/>
      <c r="F305" s="3"/>
      <c r="H305" s="39"/>
    </row>
    <row r="306" spans="2:8" ht="12.5" x14ac:dyDescent="0.25">
      <c r="B306" s="8"/>
      <c r="F306" s="3"/>
      <c r="H306" s="39"/>
    </row>
    <row r="307" spans="2:8" ht="12.5" x14ac:dyDescent="0.25">
      <c r="B307" s="8"/>
      <c r="F307" s="3"/>
      <c r="H307" s="39"/>
    </row>
    <row r="308" spans="2:8" ht="12.5" x14ac:dyDescent="0.25">
      <c r="B308" s="8"/>
      <c r="F308" s="3"/>
      <c r="H308" s="39"/>
    </row>
    <row r="309" spans="2:8" ht="12.5" x14ac:dyDescent="0.25">
      <c r="B309" s="8"/>
      <c r="F309" s="3"/>
      <c r="H309" s="39"/>
    </row>
    <row r="310" spans="2:8" ht="12.5" x14ac:dyDescent="0.25">
      <c r="B310" s="8"/>
      <c r="F310" s="3"/>
      <c r="H310" s="39"/>
    </row>
    <row r="311" spans="2:8" ht="12.5" x14ac:dyDescent="0.25">
      <c r="B311" s="8"/>
      <c r="F311" s="3"/>
      <c r="H311" s="39"/>
    </row>
    <row r="312" spans="2:8" ht="12.5" x14ac:dyDescent="0.25">
      <c r="B312" s="8"/>
      <c r="F312" s="3"/>
      <c r="H312" s="39"/>
    </row>
    <row r="313" spans="2:8" ht="12.5" x14ac:dyDescent="0.25">
      <c r="B313" s="8"/>
      <c r="F313" s="3"/>
      <c r="H313" s="39"/>
    </row>
    <row r="314" spans="2:8" ht="12.5" x14ac:dyDescent="0.25">
      <c r="B314" s="8"/>
      <c r="F314" s="3"/>
      <c r="H314" s="39"/>
    </row>
    <row r="315" spans="2:8" ht="12.5" x14ac:dyDescent="0.25">
      <c r="B315" s="8"/>
      <c r="F315" s="3"/>
      <c r="H315" s="39"/>
    </row>
    <row r="316" spans="2:8" ht="12.5" x14ac:dyDescent="0.25">
      <c r="B316" s="8"/>
      <c r="F316" s="3"/>
      <c r="H316" s="39"/>
    </row>
    <row r="317" spans="2:8" ht="12.5" x14ac:dyDescent="0.25">
      <c r="B317" s="8"/>
      <c r="F317" s="3"/>
      <c r="H317" s="39"/>
    </row>
    <row r="318" spans="2:8" ht="12.5" x14ac:dyDescent="0.25">
      <c r="B318" s="8"/>
      <c r="F318" s="3"/>
      <c r="H318" s="39"/>
    </row>
    <row r="319" spans="2:8" ht="12.5" x14ac:dyDescent="0.25">
      <c r="B319" s="8"/>
      <c r="F319" s="3"/>
      <c r="H319" s="39"/>
    </row>
    <row r="320" spans="2:8" ht="12.5" x14ac:dyDescent="0.25">
      <c r="B320" s="8"/>
      <c r="F320" s="3"/>
      <c r="H320" s="39"/>
    </row>
    <row r="321" spans="2:8" ht="12.5" x14ac:dyDescent="0.25">
      <c r="B321" s="8"/>
      <c r="F321" s="3"/>
      <c r="H321" s="39"/>
    </row>
    <row r="322" spans="2:8" ht="12.5" x14ac:dyDescent="0.25">
      <c r="B322" s="8"/>
      <c r="F322" s="3"/>
      <c r="H322" s="39"/>
    </row>
    <row r="323" spans="2:8" ht="12.5" x14ac:dyDescent="0.25">
      <c r="B323" s="8"/>
      <c r="F323" s="3"/>
      <c r="H323" s="39"/>
    </row>
    <row r="324" spans="2:8" ht="12.5" x14ac:dyDescent="0.25">
      <c r="B324" s="8"/>
      <c r="F324" s="3"/>
      <c r="H324" s="39"/>
    </row>
    <row r="325" spans="2:8" ht="12.5" x14ac:dyDescent="0.25">
      <c r="B325" s="8"/>
      <c r="F325" s="3"/>
      <c r="H325" s="39"/>
    </row>
    <row r="326" spans="2:8" ht="12.5" x14ac:dyDescent="0.25">
      <c r="B326" s="8"/>
      <c r="F326" s="3"/>
      <c r="H326" s="39"/>
    </row>
    <row r="327" spans="2:8" ht="12.5" x14ac:dyDescent="0.25">
      <c r="B327" s="8"/>
      <c r="F327" s="3"/>
      <c r="H327" s="39"/>
    </row>
    <row r="328" spans="2:8" ht="12.5" x14ac:dyDescent="0.25">
      <c r="B328" s="8"/>
      <c r="F328" s="3"/>
      <c r="H328" s="39"/>
    </row>
    <row r="329" spans="2:8" ht="12.5" x14ac:dyDescent="0.25">
      <c r="B329" s="8"/>
      <c r="F329" s="3"/>
      <c r="H329" s="39"/>
    </row>
    <row r="330" spans="2:8" ht="12.5" x14ac:dyDescent="0.25">
      <c r="B330" s="8"/>
      <c r="F330" s="3"/>
      <c r="H330" s="39"/>
    </row>
    <row r="331" spans="2:8" ht="12.5" x14ac:dyDescent="0.25">
      <c r="B331" s="8"/>
      <c r="F331" s="3"/>
      <c r="H331" s="39"/>
    </row>
    <row r="332" spans="2:8" ht="12.5" x14ac:dyDescent="0.25">
      <c r="B332" s="8"/>
      <c r="F332" s="3"/>
      <c r="H332" s="39"/>
    </row>
    <row r="333" spans="2:8" ht="12.5" x14ac:dyDescent="0.25">
      <c r="B333" s="8"/>
      <c r="F333" s="3"/>
      <c r="H333" s="39"/>
    </row>
    <row r="334" spans="2:8" ht="12.5" x14ac:dyDescent="0.25">
      <c r="B334" s="8"/>
      <c r="F334" s="3"/>
      <c r="H334" s="39"/>
    </row>
    <row r="335" spans="2:8" ht="12.5" x14ac:dyDescent="0.25">
      <c r="B335" s="8"/>
      <c r="F335" s="3"/>
      <c r="H335" s="39"/>
    </row>
    <row r="336" spans="2:8" ht="12.5" x14ac:dyDescent="0.25">
      <c r="B336" s="8"/>
      <c r="F336" s="3"/>
      <c r="H336" s="39"/>
    </row>
    <row r="337" spans="2:8" ht="12.5" x14ac:dyDescent="0.25">
      <c r="B337" s="8"/>
      <c r="F337" s="3"/>
      <c r="H337" s="39"/>
    </row>
    <row r="338" spans="2:8" ht="12.5" x14ac:dyDescent="0.25">
      <c r="B338" s="8"/>
      <c r="F338" s="3"/>
      <c r="H338" s="39"/>
    </row>
    <row r="339" spans="2:8" ht="12.5" x14ac:dyDescent="0.25">
      <c r="B339" s="8"/>
      <c r="F339" s="3"/>
      <c r="H339" s="39"/>
    </row>
    <row r="340" spans="2:8" ht="12.5" x14ac:dyDescent="0.25">
      <c r="B340" s="8"/>
      <c r="F340" s="3"/>
      <c r="H340" s="39"/>
    </row>
    <row r="341" spans="2:8" ht="12.5" x14ac:dyDescent="0.25">
      <c r="B341" s="8"/>
      <c r="F341" s="3"/>
      <c r="H341" s="39"/>
    </row>
    <row r="342" spans="2:8" ht="12.5" x14ac:dyDescent="0.25">
      <c r="B342" s="8"/>
      <c r="F342" s="3"/>
      <c r="H342" s="39"/>
    </row>
    <row r="343" spans="2:8" ht="12.5" x14ac:dyDescent="0.25">
      <c r="B343" s="8"/>
      <c r="F343" s="3"/>
      <c r="H343" s="39"/>
    </row>
    <row r="344" spans="2:8" ht="12.5" x14ac:dyDescent="0.25">
      <c r="B344" s="8"/>
      <c r="F344" s="3"/>
      <c r="H344" s="39"/>
    </row>
    <row r="345" spans="2:8" ht="12.5" x14ac:dyDescent="0.25">
      <c r="B345" s="8"/>
      <c r="F345" s="3"/>
      <c r="H345" s="39"/>
    </row>
    <row r="346" spans="2:8" ht="12.5" x14ac:dyDescent="0.25">
      <c r="B346" s="8"/>
      <c r="F346" s="3"/>
      <c r="H346" s="39"/>
    </row>
    <row r="347" spans="2:8" ht="12.5" x14ac:dyDescent="0.25">
      <c r="B347" s="8"/>
      <c r="F347" s="3"/>
      <c r="H347" s="39"/>
    </row>
    <row r="348" spans="2:8" ht="12.5" x14ac:dyDescent="0.25">
      <c r="B348" s="8"/>
      <c r="F348" s="3"/>
      <c r="H348" s="39"/>
    </row>
    <row r="349" spans="2:8" ht="12.5" x14ac:dyDescent="0.25">
      <c r="B349" s="8"/>
      <c r="F349" s="3"/>
      <c r="H349" s="39"/>
    </row>
    <row r="350" spans="2:8" ht="12.5" x14ac:dyDescent="0.25">
      <c r="B350" s="8"/>
      <c r="F350" s="3"/>
      <c r="H350" s="39"/>
    </row>
    <row r="351" spans="2:8" ht="12.5" x14ac:dyDescent="0.25">
      <c r="B351" s="8"/>
      <c r="F351" s="3"/>
      <c r="H351" s="39"/>
    </row>
    <row r="352" spans="2:8" ht="12.5" x14ac:dyDescent="0.25">
      <c r="B352" s="8"/>
      <c r="F352" s="3"/>
      <c r="H352" s="39"/>
    </row>
    <row r="353" spans="2:8" ht="12.5" x14ac:dyDescent="0.25">
      <c r="B353" s="8"/>
      <c r="F353" s="3"/>
      <c r="H353" s="39"/>
    </row>
    <row r="354" spans="2:8" ht="12.5" x14ac:dyDescent="0.25">
      <c r="B354" s="8"/>
      <c r="F354" s="3"/>
      <c r="H354" s="39"/>
    </row>
    <row r="355" spans="2:8" ht="12.5" x14ac:dyDescent="0.25">
      <c r="B355" s="8"/>
      <c r="F355" s="3"/>
      <c r="H355" s="39"/>
    </row>
    <row r="356" spans="2:8" ht="12.5" x14ac:dyDescent="0.25">
      <c r="B356" s="8"/>
      <c r="F356" s="3"/>
      <c r="H356" s="39"/>
    </row>
    <row r="357" spans="2:8" ht="12.5" x14ac:dyDescent="0.25">
      <c r="B357" s="8"/>
      <c r="F357" s="3"/>
      <c r="H357" s="39"/>
    </row>
    <row r="358" spans="2:8" ht="12.5" x14ac:dyDescent="0.25">
      <c r="B358" s="8"/>
      <c r="F358" s="3"/>
      <c r="H358" s="39"/>
    </row>
    <row r="359" spans="2:8" ht="12.5" x14ac:dyDescent="0.25">
      <c r="B359" s="8"/>
      <c r="F359" s="3"/>
      <c r="H359" s="39"/>
    </row>
    <row r="360" spans="2:8" ht="12.5" x14ac:dyDescent="0.25">
      <c r="B360" s="8"/>
      <c r="F360" s="3"/>
      <c r="H360" s="39"/>
    </row>
    <row r="361" spans="2:8" ht="12.5" x14ac:dyDescent="0.25">
      <c r="B361" s="8"/>
      <c r="F361" s="3"/>
      <c r="H361" s="39"/>
    </row>
    <row r="362" spans="2:8" ht="12.5" x14ac:dyDescent="0.25">
      <c r="B362" s="8"/>
      <c r="F362" s="3"/>
      <c r="H362" s="39"/>
    </row>
    <row r="363" spans="2:8" ht="12.5" x14ac:dyDescent="0.25">
      <c r="B363" s="8"/>
      <c r="F363" s="3"/>
      <c r="H363" s="39"/>
    </row>
    <row r="364" spans="2:8" ht="12.5" x14ac:dyDescent="0.25">
      <c r="B364" s="8"/>
      <c r="F364" s="3"/>
      <c r="H364" s="39"/>
    </row>
    <row r="365" spans="2:8" ht="12.5" x14ac:dyDescent="0.25">
      <c r="B365" s="8"/>
      <c r="F365" s="3"/>
      <c r="H365" s="39"/>
    </row>
    <row r="366" spans="2:8" ht="12.5" x14ac:dyDescent="0.25">
      <c r="B366" s="8"/>
      <c r="F366" s="3"/>
      <c r="H366" s="39"/>
    </row>
    <row r="367" spans="2:8" ht="12.5" x14ac:dyDescent="0.25">
      <c r="B367" s="8"/>
      <c r="F367" s="3"/>
      <c r="H367" s="39"/>
    </row>
    <row r="368" spans="2:8" ht="12.5" x14ac:dyDescent="0.25">
      <c r="B368" s="8"/>
      <c r="F368" s="3"/>
      <c r="H368" s="39"/>
    </row>
    <row r="369" spans="2:8" ht="12.5" x14ac:dyDescent="0.25">
      <c r="B369" s="8"/>
      <c r="F369" s="3"/>
      <c r="H369" s="39"/>
    </row>
    <row r="370" spans="2:8" ht="12.5" x14ac:dyDescent="0.25">
      <c r="B370" s="8"/>
      <c r="F370" s="3"/>
      <c r="H370" s="39"/>
    </row>
    <row r="371" spans="2:8" ht="12.5" x14ac:dyDescent="0.25">
      <c r="B371" s="8"/>
      <c r="F371" s="3"/>
      <c r="H371" s="39"/>
    </row>
    <row r="372" spans="2:8" ht="12.5" x14ac:dyDescent="0.25">
      <c r="B372" s="8"/>
      <c r="F372" s="3"/>
      <c r="H372" s="39"/>
    </row>
    <row r="373" spans="2:8" ht="12.5" x14ac:dyDescent="0.25">
      <c r="B373" s="8"/>
      <c r="F373" s="3"/>
      <c r="H373" s="39"/>
    </row>
    <row r="374" spans="2:8" ht="12.5" x14ac:dyDescent="0.25">
      <c r="B374" s="8"/>
      <c r="F374" s="3"/>
      <c r="H374" s="39"/>
    </row>
    <row r="375" spans="2:8" ht="12.5" x14ac:dyDescent="0.25">
      <c r="B375" s="8"/>
      <c r="F375" s="3"/>
      <c r="H375" s="39"/>
    </row>
    <row r="376" spans="2:8" ht="12.5" x14ac:dyDescent="0.25">
      <c r="B376" s="8"/>
      <c r="F376" s="3"/>
      <c r="H376" s="39"/>
    </row>
    <row r="377" spans="2:8" ht="12.5" x14ac:dyDescent="0.25">
      <c r="B377" s="8"/>
      <c r="F377" s="3"/>
      <c r="H377" s="39"/>
    </row>
    <row r="378" spans="2:8" ht="12.5" x14ac:dyDescent="0.25">
      <c r="B378" s="8"/>
      <c r="F378" s="3"/>
      <c r="H378" s="39"/>
    </row>
    <row r="379" spans="2:8" ht="12.5" x14ac:dyDescent="0.25">
      <c r="B379" s="8"/>
      <c r="F379" s="3"/>
      <c r="H379" s="39"/>
    </row>
    <row r="380" spans="2:8" ht="12.5" x14ac:dyDescent="0.25">
      <c r="B380" s="8"/>
      <c r="F380" s="3"/>
      <c r="H380" s="39"/>
    </row>
    <row r="381" spans="2:8" ht="12.5" x14ac:dyDescent="0.25">
      <c r="B381" s="8"/>
      <c r="F381" s="3"/>
      <c r="H381" s="39"/>
    </row>
    <row r="382" spans="2:8" ht="12.5" x14ac:dyDescent="0.25">
      <c r="B382" s="8"/>
      <c r="F382" s="3"/>
      <c r="H382" s="39"/>
    </row>
    <row r="383" spans="2:8" ht="12.5" x14ac:dyDescent="0.25">
      <c r="B383" s="8"/>
      <c r="F383" s="3"/>
      <c r="H383" s="39"/>
    </row>
    <row r="384" spans="2:8" ht="12.5" x14ac:dyDescent="0.25">
      <c r="B384" s="8"/>
      <c r="F384" s="3"/>
      <c r="H384" s="39"/>
    </row>
    <row r="385" spans="2:8" ht="12.5" x14ac:dyDescent="0.25">
      <c r="B385" s="8"/>
      <c r="F385" s="3"/>
      <c r="H385" s="39"/>
    </row>
    <row r="386" spans="2:8" ht="12.5" x14ac:dyDescent="0.25">
      <c r="B386" s="8"/>
      <c r="F386" s="3"/>
      <c r="H386" s="39"/>
    </row>
    <row r="387" spans="2:8" ht="12.5" x14ac:dyDescent="0.25">
      <c r="B387" s="8"/>
      <c r="F387" s="3"/>
      <c r="H387" s="39"/>
    </row>
    <row r="388" spans="2:8" ht="12.5" x14ac:dyDescent="0.25">
      <c r="B388" s="8"/>
      <c r="F388" s="3"/>
      <c r="H388" s="39"/>
    </row>
    <row r="389" spans="2:8" ht="12.5" x14ac:dyDescent="0.25">
      <c r="B389" s="8"/>
      <c r="F389" s="3"/>
      <c r="H389" s="39"/>
    </row>
    <row r="390" spans="2:8" ht="12.5" x14ac:dyDescent="0.25">
      <c r="B390" s="8"/>
      <c r="F390" s="3"/>
    </row>
    <row r="391" spans="2:8" ht="12.5" x14ac:dyDescent="0.25">
      <c r="B391" s="8"/>
      <c r="F391" s="3"/>
    </row>
    <row r="392" spans="2:8" ht="12.5" x14ac:dyDescent="0.25">
      <c r="B392" s="8"/>
      <c r="F392" s="3"/>
    </row>
    <row r="393" spans="2:8" ht="12.5" x14ac:dyDescent="0.25">
      <c r="B393" s="8"/>
      <c r="F393" s="3"/>
    </row>
    <row r="394" spans="2:8" ht="12.5" x14ac:dyDescent="0.25">
      <c r="B394" s="8"/>
      <c r="F394" s="3"/>
    </row>
    <row r="395" spans="2:8" ht="12.5" x14ac:dyDescent="0.25">
      <c r="B395" s="8"/>
      <c r="F395" s="3"/>
    </row>
    <row r="396" spans="2:8" ht="12.5" x14ac:dyDescent="0.25">
      <c r="B396" s="8"/>
      <c r="F396" s="3"/>
    </row>
    <row r="397" spans="2:8" ht="12.5" x14ac:dyDescent="0.25">
      <c r="B397" s="8"/>
      <c r="F397" s="3"/>
    </row>
    <row r="398" spans="2:8" ht="12.5" x14ac:dyDescent="0.25">
      <c r="B398" s="8"/>
      <c r="F398" s="3"/>
    </row>
    <row r="399" spans="2:8" ht="12.5" x14ac:dyDescent="0.25">
      <c r="B399" s="8"/>
      <c r="F399" s="3"/>
    </row>
    <row r="400" spans="2:8" ht="12.5" x14ac:dyDescent="0.25">
      <c r="B400" s="8"/>
      <c r="F400" s="3"/>
    </row>
    <row r="401" spans="2:6" ht="12.5" x14ac:dyDescent="0.25">
      <c r="B401" s="8"/>
      <c r="F401" s="3"/>
    </row>
    <row r="402" spans="2:6" ht="12.5" x14ac:dyDescent="0.25">
      <c r="B402" s="8"/>
      <c r="F402" s="3"/>
    </row>
    <row r="403" spans="2:6" ht="12.5" x14ac:dyDescent="0.25">
      <c r="B403" s="8"/>
      <c r="F403" s="3"/>
    </row>
    <row r="404" spans="2:6" ht="12.5" x14ac:dyDescent="0.25">
      <c r="B404" s="8"/>
      <c r="F404" s="3"/>
    </row>
    <row r="405" spans="2:6" ht="12.5" x14ac:dyDescent="0.25">
      <c r="B405" s="8"/>
      <c r="F405" s="3"/>
    </row>
    <row r="406" spans="2:6" ht="12.5" x14ac:dyDescent="0.25">
      <c r="B406" s="8"/>
      <c r="F406" s="3"/>
    </row>
    <row r="407" spans="2:6" ht="12.5" x14ac:dyDescent="0.25">
      <c r="B407" s="8"/>
      <c r="F407" s="3"/>
    </row>
    <row r="408" spans="2:6" ht="12.5" x14ac:dyDescent="0.25">
      <c r="B408" s="8"/>
      <c r="F408" s="3"/>
    </row>
    <row r="409" spans="2:6" ht="12.5" x14ac:dyDescent="0.25">
      <c r="B409" s="8"/>
      <c r="F409" s="3"/>
    </row>
    <row r="410" spans="2:6" ht="12.5" x14ac:dyDescent="0.25">
      <c r="B410" s="8"/>
      <c r="F410" s="3"/>
    </row>
    <row r="411" spans="2:6" ht="12.5" x14ac:dyDescent="0.25">
      <c r="B411" s="8"/>
      <c r="F411" s="3"/>
    </row>
    <row r="412" spans="2:6" ht="12.5" x14ac:dyDescent="0.25">
      <c r="B412" s="8"/>
      <c r="F412" s="3"/>
    </row>
    <row r="413" spans="2:6" ht="12.5" x14ac:dyDescent="0.25">
      <c r="B413" s="8"/>
      <c r="F413" s="3"/>
    </row>
    <row r="414" spans="2:6" ht="12.5" x14ac:dyDescent="0.25">
      <c r="B414" s="8"/>
      <c r="F414" s="3"/>
    </row>
    <row r="415" spans="2:6" ht="12.5" x14ac:dyDescent="0.25">
      <c r="B415" s="8"/>
      <c r="F415" s="3"/>
    </row>
    <row r="416" spans="2:6" ht="12.5" x14ac:dyDescent="0.25">
      <c r="B416" s="8"/>
      <c r="F416" s="3"/>
    </row>
    <row r="417" spans="2:6" ht="12.5" x14ac:dyDescent="0.25">
      <c r="B417" s="8"/>
      <c r="F417" s="3"/>
    </row>
    <row r="418" spans="2:6" ht="12.5" x14ac:dyDescent="0.25">
      <c r="B418" s="8"/>
      <c r="F418" s="3"/>
    </row>
    <row r="419" spans="2:6" ht="12.5" x14ac:dyDescent="0.25">
      <c r="B419" s="8"/>
      <c r="F419" s="3"/>
    </row>
    <row r="420" spans="2:6" ht="12.5" x14ac:dyDescent="0.25">
      <c r="B420" s="8"/>
      <c r="F420" s="3"/>
    </row>
    <row r="421" spans="2:6" ht="12.5" x14ac:dyDescent="0.25">
      <c r="B421" s="8"/>
      <c r="F421" s="3"/>
    </row>
    <row r="422" spans="2:6" ht="12.5" x14ac:dyDescent="0.25">
      <c r="B422" s="8"/>
      <c r="F422" s="3"/>
    </row>
    <row r="423" spans="2:6" ht="12.5" x14ac:dyDescent="0.25">
      <c r="B423" s="8"/>
      <c r="F423" s="3"/>
    </row>
    <row r="424" spans="2:6" ht="12.5" x14ac:dyDescent="0.25">
      <c r="B424" s="8"/>
      <c r="F424" s="3"/>
    </row>
    <row r="425" spans="2:6" ht="12.5" x14ac:dyDescent="0.25">
      <c r="B425" s="8"/>
      <c r="F425" s="3"/>
    </row>
    <row r="426" spans="2:6" ht="12.5" x14ac:dyDescent="0.25">
      <c r="B426" s="8"/>
      <c r="F426" s="3"/>
    </row>
    <row r="427" spans="2:6" ht="12.5" x14ac:dyDescent="0.25">
      <c r="B427" s="8"/>
      <c r="F427" s="3"/>
    </row>
    <row r="428" spans="2:6" ht="12.5" x14ac:dyDescent="0.25">
      <c r="B428" s="8"/>
      <c r="F428" s="3"/>
    </row>
    <row r="429" spans="2:6" ht="12.5" x14ac:dyDescent="0.25">
      <c r="B429" s="8"/>
      <c r="F429" s="3"/>
    </row>
    <row r="430" spans="2:6" ht="12.5" x14ac:dyDescent="0.25">
      <c r="B430" s="8"/>
      <c r="F430" s="3"/>
    </row>
    <row r="431" spans="2:6" ht="12.5" x14ac:dyDescent="0.25">
      <c r="B431" s="8"/>
      <c r="F431" s="3"/>
    </row>
    <row r="432" spans="2:6" ht="12.5" x14ac:dyDescent="0.25">
      <c r="B432" s="8"/>
      <c r="F432" s="3"/>
    </row>
    <row r="433" spans="2:6" ht="12.5" x14ac:dyDescent="0.25">
      <c r="B433" s="8"/>
      <c r="F433" s="3"/>
    </row>
    <row r="434" spans="2:6" ht="12.5" x14ac:dyDescent="0.25">
      <c r="B434" s="8"/>
      <c r="F434" s="3"/>
    </row>
    <row r="435" spans="2:6" ht="12.5" x14ac:dyDescent="0.25">
      <c r="B435" s="8"/>
      <c r="F435" s="3"/>
    </row>
    <row r="436" spans="2:6" ht="12.5" x14ac:dyDescent="0.25">
      <c r="B436" s="8"/>
      <c r="F436" s="3"/>
    </row>
    <row r="437" spans="2:6" ht="12.5" x14ac:dyDescent="0.25">
      <c r="B437" s="8"/>
      <c r="F437" s="3"/>
    </row>
    <row r="438" spans="2:6" ht="12.5" x14ac:dyDescent="0.25">
      <c r="B438" s="8"/>
      <c r="F438" s="3"/>
    </row>
    <row r="439" spans="2:6" ht="12.5" x14ac:dyDescent="0.25">
      <c r="B439" s="8"/>
      <c r="F439" s="3"/>
    </row>
    <row r="440" spans="2:6" ht="12.5" x14ac:dyDescent="0.25">
      <c r="B440" s="8"/>
      <c r="F440" s="3"/>
    </row>
    <row r="441" spans="2:6" ht="12.5" x14ac:dyDescent="0.25">
      <c r="B441" s="8"/>
      <c r="F441" s="3"/>
    </row>
    <row r="442" spans="2:6" ht="12.5" x14ac:dyDescent="0.25">
      <c r="B442" s="8"/>
      <c r="F442" s="3"/>
    </row>
    <row r="443" spans="2:6" ht="12.5" x14ac:dyDescent="0.25">
      <c r="B443" s="8"/>
      <c r="F443" s="3"/>
    </row>
    <row r="444" spans="2:6" ht="12.5" x14ac:dyDescent="0.25">
      <c r="B444" s="8"/>
      <c r="F444" s="3"/>
    </row>
    <row r="445" spans="2:6" ht="12.5" x14ac:dyDescent="0.25">
      <c r="B445" s="8"/>
      <c r="F445" s="3"/>
    </row>
    <row r="446" spans="2:6" ht="12.5" x14ac:dyDescent="0.25">
      <c r="B446" s="8"/>
      <c r="F446" s="3"/>
    </row>
    <row r="447" spans="2:6" ht="12.5" x14ac:dyDescent="0.25">
      <c r="B447" s="8"/>
      <c r="F447" s="3"/>
    </row>
    <row r="448" spans="2:6" ht="12.5" x14ac:dyDescent="0.25">
      <c r="B448" s="8"/>
      <c r="F448" s="3"/>
    </row>
    <row r="449" spans="2:6" ht="12.5" x14ac:dyDescent="0.25">
      <c r="B449" s="8"/>
      <c r="F449" s="3"/>
    </row>
    <row r="450" spans="2:6" ht="12.5" x14ac:dyDescent="0.25">
      <c r="B450" s="8"/>
      <c r="F450" s="3"/>
    </row>
    <row r="451" spans="2:6" ht="12.5" x14ac:dyDescent="0.25">
      <c r="B451" s="8"/>
      <c r="F451" s="3"/>
    </row>
    <row r="452" spans="2:6" ht="12.5" x14ac:dyDescent="0.25">
      <c r="B452" s="8"/>
      <c r="F452" s="3"/>
    </row>
    <row r="453" spans="2:6" ht="12.5" x14ac:dyDescent="0.25">
      <c r="B453" s="8"/>
      <c r="F453" s="3"/>
    </row>
    <row r="454" spans="2:6" ht="12.5" x14ac:dyDescent="0.25">
      <c r="B454" s="8"/>
      <c r="F454" s="3"/>
    </row>
    <row r="455" spans="2:6" ht="12.5" x14ac:dyDescent="0.25">
      <c r="B455" s="8"/>
      <c r="F455" s="3"/>
    </row>
    <row r="456" spans="2:6" ht="12.5" x14ac:dyDescent="0.25">
      <c r="B456" s="8"/>
      <c r="F456" s="3"/>
    </row>
    <row r="457" spans="2:6" ht="12.5" x14ac:dyDescent="0.25">
      <c r="B457" s="8"/>
      <c r="F457" s="3"/>
    </row>
    <row r="458" spans="2:6" ht="12.5" x14ac:dyDescent="0.25">
      <c r="B458" s="8"/>
      <c r="F458" s="3"/>
    </row>
    <row r="459" spans="2:6" ht="12.5" x14ac:dyDescent="0.25">
      <c r="B459" s="8"/>
      <c r="F459" s="3"/>
    </row>
    <row r="460" spans="2:6" ht="12.5" x14ac:dyDescent="0.25">
      <c r="B460" s="8"/>
      <c r="F460" s="3"/>
    </row>
    <row r="461" spans="2:6" ht="12.5" x14ac:dyDescent="0.25">
      <c r="B461" s="8"/>
      <c r="F461" s="3"/>
    </row>
    <row r="462" spans="2:6" ht="12.5" x14ac:dyDescent="0.25">
      <c r="B462" s="8"/>
      <c r="F462" s="3"/>
    </row>
    <row r="463" spans="2:6" ht="12.5" x14ac:dyDescent="0.25">
      <c r="B463" s="8"/>
      <c r="F463" s="3"/>
    </row>
    <row r="464" spans="2:6" ht="12.5" x14ac:dyDescent="0.25">
      <c r="B464" s="8"/>
      <c r="F464" s="3"/>
    </row>
    <row r="465" spans="2:6" ht="12.5" x14ac:dyDescent="0.25">
      <c r="B465" s="8"/>
      <c r="F465" s="3"/>
    </row>
    <row r="466" spans="2:6" ht="12.5" x14ac:dyDescent="0.25">
      <c r="B466" s="8"/>
      <c r="F466" s="3"/>
    </row>
    <row r="467" spans="2:6" ht="12.5" x14ac:dyDescent="0.25">
      <c r="B467" s="8"/>
      <c r="F467" s="3"/>
    </row>
    <row r="468" spans="2:6" ht="12.5" x14ac:dyDescent="0.25">
      <c r="B468" s="8"/>
      <c r="F468" s="3"/>
    </row>
    <row r="469" spans="2:6" ht="12.5" x14ac:dyDescent="0.25">
      <c r="B469" s="8"/>
      <c r="F469" s="3"/>
    </row>
    <row r="470" spans="2:6" ht="12.5" x14ac:dyDescent="0.25">
      <c r="B470" s="8"/>
      <c r="F470" s="3"/>
    </row>
    <row r="471" spans="2:6" ht="12.5" x14ac:dyDescent="0.25">
      <c r="B471" s="8"/>
      <c r="F471" s="3"/>
    </row>
    <row r="472" spans="2:6" ht="12.5" x14ac:dyDescent="0.25">
      <c r="B472" s="8"/>
      <c r="F472" s="3"/>
    </row>
    <row r="473" spans="2:6" ht="12.5" x14ac:dyDescent="0.25">
      <c r="B473" s="8"/>
      <c r="F473" s="3"/>
    </row>
    <row r="474" spans="2:6" ht="12.5" x14ac:dyDescent="0.25">
      <c r="B474" s="8"/>
      <c r="F474" s="3"/>
    </row>
    <row r="475" spans="2:6" ht="12.5" x14ac:dyDescent="0.25">
      <c r="B475" s="8"/>
      <c r="F475" s="3"/>
    </row>
    <row r="476" spans="2:6" ht="12.5" x14ac:dyDescent="0.25">
      <c r="B476" s="8"/>
      <c r="F476" s="3"/>
    </row>
    <row r="477" spans="2:6" ht="12.5" x14ac:dyDescent="0.25">
      <c r="B477" s="8"/>
      <c r="F477" s="3"/>
    </row>
    <row r="478" spans="2:6" ht="12.5" x14ac:dyDescent="0.25">
      <c r="B478" s="8"/>
      <c r="F478" s="3"/>
    </row>
    <row r="479" spans="2:6" ht="12.5" x14ac:dyDescent="0.25">
      <c r="B479" s="8"/>
      <c r="F479" s="3"/>
    </row>
    <row r="480" spans="2:6" ht="12.5" x14ac:dyDescent="0.25">
      <c r="B480" s="8"/>
      <c r="F480" s="3"/>
    </row>
    <row r="481" spans="2:6" ht="12.5" x14ac:dyDescent="0.25">
      <c r="B481" s="8"/>
      <c r="F481" s="3"/>
    </row>
    <row r="482" spans="2:6" ht="12.5" x14ac:dyDescent="0.25">
      <c r="B482" s="8"/>
      <c r="F482" s="3"/>
    </row>
    <row r="483" spans="2:6" ht="12.5" x14ac:dyDescent="0.25">
      <c r="B483" s="8"/>
      <c r="F483" s="3"/>
    </row>
    <row r="484" spans="2:6" ht="12.5" x14ac:dyDescent="0.25">
      <c r="B484" s="8"/>
      <c r="F484" s="3"/>
    </row>
    <row r="485" spans="2:6" ht="12.5" x14ac:dyDescent="0.25">
      <c r="B485" s="8"/>
      <c r="F485" s="3"/>
    </row>
    <row r="486" spans="2:6" ht="12.5" x14ac:dyDescent="0.25">
      <c r="B486" s="8"/>
      <c r="F486" s="3"/>
    </row>
    <row r="487" spans="2:6" ht="12.5" x14ac:dyDescent="0.25">
      <c r="B487" s="8"/>
      <c r="F487" s="3"/>
    </row>
    <row r="488" spans="2:6" ht="12.5" x14ac:dyDescent="0.25">
      <c r="B488" s="8"/>
      <c r="F488" s="3"/>
    </row>
    <row r="489" spans="2:6" ht="12.5" x14ac:dyDescent="0.25">
      <c r="B489" s="8"/>
      <c r="F489" s="3"/>
    </row>
    <row r="490" spans="2:6" ht="12.5" x14ac:dyDescent="0.25">
      <c r="B490" s="8"/>
      <c r="F490" s="3"/>
    </row>
    <row r="491" spans="2:6" ht="12.5" x14ac:dyDescent="0.25">
      <c r="B491" s="8"/>
      <c r="F491" s="3"/>
    </row>
    <row r="492" spans="2:6" ht="12.5" x14ac:dyDescent="0.25">
      <c r="B492" s="8"/>
      <c r="F492" s="3"/>
    </row>
    <row r="493" spans="2:6" ht="12.5" x14ac:dyDescent="0.25">
      <c r="B493" s="8"/>
      <c r="F493" s="3"/>
    </row>
    <row r="494" spans="2:6" ht="12.5" x14ac:dyDescent="0.25">
      <c r="B494" s="8"/>
      <c r="F494" s="3"/>
    </row>
    <row r="495" spans="2:6" ht="12.5" x14ac:dyDescent="0.25">
      <c r="B495" s="8"/>
      <c r="F495" s="3"/>
    </row>
    <row r="496" spans="2:6" ht="12.5" x14ac:dyDescent="0.25">
      <c r="B496" s="8"/>
      <c r="F496" s="3"/>
    </row>
    <row r="497" spans="2:6" ht="12.5" x14ac:dyDescent="0.25">
      <c r="B497" s="8"/>
      <c r="F497" s="3"/>
    </row>
    <row r="498" spans="2:6" ht="12.5" x14ac:dyDescent="0.25">
      <c r="B498" s="8"/>
      <c r="F498" s="3"/>
    </row>
    <row r="499" spans="2:6" ht="12.5" x14ac:dyDescent="0.25">
      <c r="B499" s="8"/>
      <c r="F499" s="3"/>
    </row>
    <row r="500" spans="2:6" ht="12.5" x14ac:dyDescent="0.25">
      <c r="B500" s="8"/>
      <c r="F500" s="3"/>
    </row>
    <row r="501" spans="2:6" ht="12.5" x14ac:dyDescent="0.25">
      <c r="B501" s="8"/>
      <c r="F501" s="3"/>
    </row>
    <row r="502" spans="2:6" ht="12.5" x14ac:dyDescent="0.25">
      <c r="B502" s="8"/>
      <c r="F502" s="3"/>
    </row>
    <row r="503" spans="2:6" ht="12.5" x14ac:dyDescent="0.25">
      <c r="B503" s="8"/>
      <c r="F503" s="3"/>
    </row>
    <row r="504" spans="2:6" ht="12.5" x14ac:dyDescent="0.25">
      <c r="B504" s="8"/>
      <c r="F504" s="3"/>
    </row>
    <row r="505" spans="2:6" ht="12.5" x14ac:dyDescent="0.25">
      <c r="B505" s="8"/>
      <c r="F505" s="3"/>
    </row>
    <row r="506" spans="2:6" ht="12.5" x14ac:dyDescent="0.25">
      <c r="B506" s="8"/>
      <c r="F506" s="3"/>
    </row>
    <row r="507" spans="2:6" ht="12.5" x14ac:dyDescent="0.25">
      <c r="B507" s="8"/>
      <c r="F507" s="3"/>
    </row>
    <row r="508" spans="2:6" ht="12.5" x14ac:dyDescent="0.25">
      <c r="B508" s="8"/>
      <c r="F508" s="3"/>
    </row>
    <row r="509" spans="2:6" ht="12.5" x14ac:dyDescent="0.25">
      <c r="B509" s="8"/>
      <c r="F509" s="3"/>
    </row>
    <row r="510" spans="2:6" ht="12.5" x14ac:dyDescent="0.25">
      <c r="B510" s="8"/>
      <c r="F510" s="3"/>
    </row>
    <row r="511" spans="2:6" ht="12.5" x14ac:dyDescent="0.25">
      <c r="B511" s="8"/>
      <c r="F511" s="3"/>
    </row>
    <row r="512" spans="2:6" ht="12.5" x14ac:dyDescent="0.25">
      <c r="B512" s="8"/>
      <c r="F512" s="3"/>
    </row>
    <row r="513" spans="2:6" ht="12.5" x14ac:dyDescent="0.25">
      <c r="B513" s="8"/>
      <c r="F513" s="3"/>
    </row>
    <row r="514" spans="2:6" ht="12.5" x14ac:dyDescent="0.25">
      <c r="B514" s="8"/>
      <c r="F514" s="3"/>
    </row>
    <row r="515" spans="2:6" ht="12.5" x14ac:dyDescent="0.25">
      <c r="B515" s="8"/>
      <c r="F515" s="3"/>
    </row>
    <row r="516" spans="2:6" ht="12.5" x14ac:dyDescent="0.25">
      <c r="B516" s="8"/>
      <c r="F516" s="3"/>
    </row>
    <row r="517" spans="2:6" ht="12.5" x14ac:dyDescent="0.25">
      <c r="B517" s="8"/>
      <c r="F517" s="3"/>
    </row>
    <row r="518" spans="2:6" ht="12.5" x14ac:dyDescent="0.25">
      <c r="B518" s="8"/>
      <c r="F518" s="3"/>
    </row>
    <row r="519" spans="2:6" ht="12.5" x14ac:dyDescent="0.25">
      <c r="B519" s="8"/>
      <c r="F519" s="3"/>
    </row>
    <row r="520" spans="2:6" ht="12.5" x14ac:dyDescent="0.25">
      <c r="B520" s="8"/>
      <c r="F520" s="3"/>
    </row>
    <row r="521" spans="2:6" ht="12.5" x14ac:dyDescent="0.25">
      <c r="B521" s="8"/>
      <c r="F521" s="3"/>
    </row>
    <row r="522" spans="2:6" ht="12.5" x14ac:dyDescent="0.25">
      <c r="B522" s="8"/>
      <c r="F522" s="3"/>
    </row>
    <row r="523" spans="2:6" ht="12.5" x14ac:dyDescent="0.25">
      <c r="B523" s="8"/>
      <c r="F523" s="3"/>
    </row>
    <row r="524" spans="2:6" ht="12.5" x14ac:dyDescent="0.25">
      <c r="B524" s="8"/>
      <c r="F524" s="3"/>
    </row>
    <row r="525" spans="2:6" ht="12.5" x14ac:dyDescent="0.25">
      <c r="B525" s="8"/>
      <c r="F525" s="3"/>
    </row>
    <row r="526" spans="2:6" ht="12.5" x14ac:dyDescent="0.25">
      <c r="B526" s="8"/>
      <c r="F526" s="3"/>
    </row>
    <row r="527" spans="2:6" ht="12.5" x14ac:dyDescent="0.25">
      <c r="B527" s="8"/>
      <c r="F527" s="3"/>
    </row>
    <row r="528" spans="2:6" ht="12.5" x14ac:dyDescent="0.25">
      <c r="B528" s="8"/>
      <c r="F528" s="3"/>
    </row>
    <row r="529" spans="2:6" ht="12.5" x14ac:dyDescent="0.25">
      <c r="B529" s="8"/>
      <c r="F529" s="3"/>
    </row>
    <row r="530" spans="2:6" ht="12.5" x14ac:dyDescent="0.25">
      <c r="B530" s="8"/>
      <c r="F530" s="3"/>
    </row>
    <row r="531" spans="2:6" ht="12.5" x14ac:dyDescent="0.25">
      <c r="B531" s="8"/>
      <c r="F531" s="3"/>
    </row>
    <row r="532" spans="2:6" ht="12.5" x14ac:dyDescent="0.25">
      <c r="B532" s="8"/>
      <c r="F532" s="3"/>
    </row>
    <row r="533" spans="2:6" ht="12.5" x14ac:dyDescent="0.25">
      <c r="B533" s="8"/>
      <c r="F533" s="3"/>
    </row>
    <row r="534" spans="2:6" ht="12.5" x14ac:dyDescent="0.25">
      <c r="B534" s="8"/>
      <c r="F534" s="3"/>
    </row>
    <row r="535" spans="2:6" ht="12.5" x14ac:dyDescent="0.25">
      <c r="B535" s="8"/>
      <c r="F535" s="3"/>
    </row>
    <row r="536" spans="2:6" ht="12.5" x14ac:dyDescent="0.25">
      <c r="B536" s="8"/>
      <c r="F536" s="3"/>
    </row>
    <row r="537" spans="2:6" ht="12.5" x14ac:dyDescent="0.25">
      <c r="B537" s="8"/>
      <c r="F537" s="3"/>
    </row>
    <row r="538" spans="2:6" ht="12.5" x14ac:dyDescent="0.25">
      <c r="B538" s="8"/>
      <c r="F538" s="3"/>
    </row>
    <row r="539" spans="2:6" ht="12.5" x14ac:dyDescent="0.25">
      <c r="B539" s="8"/>
      <c r="F539" s="3"/>
    </row>
    <row r="540" spans="2:6" ht="12.5" x14ac:dyDescent="0.25">
      <c r="B540" s="8"/>
      <c r="F540" s="3"/>
    </row>
    <row r="541" spans="2:6" ht="12.5" x14ac:dyDescent="0.25">
      <c r="B541" s="8"/>
      <c r="F541" s="3"/>
    </row>
    <row r="542" spans="2:6" ht="12.5" x14ac:dyDescent="0.25">
      <c r="B542" s="8"/>
      <c r="F542" s="3"/>
    </row>
    <row r="543" spans="2:6" ht="12.5" x14ac:dyDescent="0.25">
      <c r="B543" s="8"/>
      <c r="F543" s="3"/>
    </row>
    <row r="544" spans="2:6" ht="12.5" x14ac:dyDescent="0.25">
      <c r="B544" s="8"/>
      <c r="F544" s="3"/>
    </row>
    <row r="545" spans="2:6" ht="12.5" x14ac:dyDescent="0.25">
      <c r="B545" s="8"/>
      <c r="F545" s="3"/>
    </row>
    <row r="546" spans="2:6" ht="12.5" x14ac:dyDescent="0.25">
      <c r="B546" s="8"/>
      <c r="F546" s="3"/>
    </row>
    <row r="547" spans="2:6" ht="12.5" x14ac:dyDescent="0.25">
      <c r="B547" s="8"/>
      <c r="F547" s="3"/>
    </row>
    <row r="548" spans="2:6" ht="12.5" x14ac:dyDescent="0.25">
      <c r="B548" s="8"/>
      <c r="F548" s="3"/>
    </row>
    <row r="549" spans="2:6" ht="12.5" x14ac:dyDescent="0.25">
      <c r="B549" s="8"/>
      <c r="F549" s="3"/>
    </row>
    <row r="550" spans="2:6" ht="12.5" x14ac:dyDescent="0.25">
      <c r="B550" s="8"/>
      <c r="F550" s="3"/>
    </row>
    <row r="551" spans="2:6" ht="12.5" x14ac:dyDescent="0.25">
      <c r="B551" s="8"/>
      <c r="F551" s="3"/>
    </row>
    <row r="552" spans="2:6" ht="12.5" x14ac:dyDescent="0.25">
      <c r="B552" s="8"/>
      <c r="F552" s="3"/>
    </row>
    <row r="553" spans="2:6" ht="12.5" x14ac:dyDescent="0.25">
      <c r="B553" s="8"/>
      <c r="F553" s="3"/>
    </row>
    <row r="554" spans="2:6" ht="12.5" x14ac:dyDescent="0.25">
      <c r="B554" s="8"/>
      <c r="F554" s="3"/>
    </row>
    <row r="555" spans="2:6" ht="12.5" x14ac:dyDescent="0.25">
      <c r="B555" s="8"/>
      <c r="F555" s="3"/>
    </row>
    <row r="556" spans="2:6" ht="12.5" x14ac:dyDescent="0.25">
      <c r="B556" s="8"/>
      <c r="F556" s="3"/>
    </row>
    <row r="557" spans="2:6" ht="12.5" x14ac:dyDescent="0.25">
      <c r="B557" s="8"/>
      <c r="F557" s="3"/>
    </row>
    <row r="558" spans="2:6" ht="12.5" x14ac:dyDescent="0.25">
      <c r="B558" s="8"/>
      <c r="F558" s="3"/>
    </row>
    <row r="559" spans="2:6" ht="12.5" x14ac:dyDescent="0.25">
      <c r="B559" s="8"/>
      <c r="F559" s="3"/>
    </row>
    <row r="560" spans="2:6" ht="12.5" x14ac:dyDescent="0.25">
      <c r="B560" s="8"/>
      <c r="F560" s="3"/>
    </row>
    <row r="561" spans="2:6" ht="12.5" x14ac:dyDescent="0.25">
      <c r="B561" s="8"/>
      <c r="F561" s="3"/>
    </row>
    <row r="562" spans="2:6" ht="12.5" x14ac:dyDescent="0.25">
      <c r="B562" s="8"/>
      <c r="F562" s="3"/>
    </row>
    <row r="563" spans="2:6" ht="12.5" x14ac:dyDescent="0.25">
      <c r="B563" s="8"/>
      <c r="F563" s="3"/>
    </row>
    <row r="564" spans="2:6" ht="12.5" x14ac:dyDescent="0.25">
      <c r="B564" s="8"/>
      <c r="F564" s="3"/>
    </row>
    <row r="565" spans="2:6" ht="12.5" x14ac:dyDescent="0.25">
      <c r="B565" s="8"/>
      <c r="F565" s="3"/>
    </row>
    <row r="566" spans="2:6" ht="12.5" x14ac:dyDescent="0.25">
      <c r="B566" s="8"/>
      <c r="F566" s="3"/>
    </row>
    <row r="567" spans="2:6" ht="12.5" x14ac:dyDescent="0.25">
      <c r="B567" s="8"/>
      <c r="F567" s="3"/>
    </row>
    <row r="568" spans="2:6" ht="12.5" x14ac:dyDescent="0.25">
      <c r="B568" s="8"/>
      <c r="F568" s="3"/>
    </row>
    <row r="569" spans="2:6" ht="12.5" x14ac:dyDescent="0.25">
      <c r="B569" s="8"/>
      <c r="F569" s="3"/>
    </row>
    <row r="570" spans="2:6" ht="12.5" x14ac:dyDescent="0.25">
      <c r="B570" s="8"/>
      <c r="F570" s="3"/>
    </row>
    <row r="571" spans="2:6" ht="12.5" x14ac:dyDescent="0.25">
      <c r="B571" s="8"/>
      <c r="F571" s="3"/>
    </row>
    <row r="572" spans="2:6" ht="12.5" x14ac:dyDescent="0.25">
      <c r="B572" s="8"/>
      <c r="F572" s="3"/>
    </row>
    <row r="573" spans="2:6" ht="12.5" x14ac:dyDescent="0.25">
      <c r="B573" s="8"/>
      <c r="F573" s="3"/>
    </row>
    <row r="574" spans="2:6" ht="12.5" x14ac:dyDescent="0.25">
      <c r="B574" s="8"/>
      <c r="F574" s="3"/>
    </row>
    <row r="575" spans="2:6" ht="12.5" x14ac:dyDescent="0.25">
      <c r="B575" s="8"/>
      <c r="F575" s="3"/>
    </row>
    <row r="576" spans="2:6" ht="12.5" x14ac:dyDescent="0.25">
      <c r="B576" s="8"/>
      <c r="F576" s="3"/>
    </row>
    <row r="577" spans="2:6" ht="12.5" x14ac:dyDescent="0.25">
      <c r="B577" s="8"/>
      <c r="F577" s="3"/>
    </row>
    <row r="578" spans="2:6" ht="12.5" x14ac:dyDescent="0.25">
      <c r="B578" s="8"/>
      <c r="F578" s="3"/>
    </row>
    <row r="579" spans="2:6" ht="12.5" x14ac:dyDescent="0.25">
      <c r="B579" s="8"/>
      <c r="F579" s="3"/>
    </row>
    <row r="580" spans="2:6" ht="12.5" x14ac:dyDescent="0.25">
      <c r="B580" s="8"/>
      <c r="F580" s="3"/>
    </row>
    <row r="581" spans="2:6" ht="12.5" x14ac:dyDescent="0.25">
      <c r="B581" s="8"/>
      <c r="F581" s="3"/>
    </row>
    <row r="582" spans="2:6" ht="12.5" x14ac:dyDescent="0.25">
      <c r="B582" s="8"/>
      <c r="F582" s="3"/>
    </row>
    <row r="583" spans="2:6" ht="12.5" x14ac:dyDescent="0.25">
      <c r="B583" s="8"/>
      <c r="F583" s="3"/>
    </row>
    <row r="584" spans="2:6" ht="12.5" x14ac:dyDescent="0.25">
      <c r="B584" s="8"/>
      <c r="F584" s="3"/>
    </row>
    <row r="585" spans="2:6" ht="12.5" x14ac:dyDescent="0.25">
      <c r="B585" s="8"/>
      <c r="F585" s="3"/>
    </row>
    <row r="586" spans="2:6" ht="12.5" x14ac:dyDescent="0.25">
      <c r="B586" s="8"/>
      <c r="F586" s="3"/>
    </row>
    <row r="587" spans="2:6" ht="12.5" x14ac:dyDescent="0.25">
      <c r="B587" s="8"/>
      <c r="F587" s="3"/>
    </row>
    <row r="588" spans="2:6" ht="12.5" x14ac:dyDescent="0.25">
      <c r="B588" s="8"/>
      <c r="F588" s="3"/>
    </row>
    <row r="589" spans="2:6" ht="12.5" x14ac:dyDescent="0.25">
      <c r="B589" s="8"/>
      <c r="F589" s="3"/>
    </row>
    <row r="590" spans="2:6" ht="12.5" x14ac:dyDescent="0.25">
      <c r="B590" s="8"/>
      <c r="F590" s="3"/>
    </row>
    <row r="591" spans="2:6" ht="12.5" x14ac:dyDescent="0.25">
      <c r="B591" s="8"/>
      <c r="F591" s="3"/>
    </row>
    <row r="592" spans="2:6" ht="12.5" x14ac:dyDescent="0.25">
      <c r="B592" s="8"/>
      <c r="F592" s="3"/>
    </row>
    <row r="593" spans="2:6" ht="12.5" x14ac:dyDescent="0.25">
      <c r="B593" s="8"/>
      <c r="F593" s="3"/>
    </row>
    <row r="594" spans="2:6" ht="12.5" x14ac:dyDescent="0.25">
      <c r="B594" s="8"/>
      <c r="F594" s="3"/>
    </row>
    <row r="595" spans="2:6" ht="12.5" x14ac:dyDescent="0.25">
      <c r="B595" s="8"/>
      <c r="F595" s="3"/>
    </row>
    <row r="596" spans="2:6" ht="12.5" x14ac:dyDescent="0.25">
      <c r="B596" s="8"/>
      <c r="F596" s="3"/>
    </row>
    <row r="597" spans="2:6" ht="12.5" x14ac:dyDescent="0.25">
      <c r="B597" s="8"/>
      <c r="F597" s="3"/>
    </row>
    <row r="598" spans="2:6" ht="12.5" x14ac:dyDescent="0.25">
      <c r="B598" s="8"/>
      <c r="F598" s="3"/>
    </row>
    <row r="599" spans="2:6" ht="12.5" x14ac:dyDescent="0.25">
      <c r="B599" s="8"/>
      <c r="F599" s="3"/>
    </row>
    <row r="600" spans="2:6" ht="12.5" x14ac:dyDescent="0.25">
      <c r="B600" s="8"/>
      <c r="F600" s="3"/>
    </row>
    <row r="601" spans="2:6" ht="12.5" x14ac:dyDescent="0.25">
      <c r="B601" s="8"/>
      <c r="F601" s="3"/>
    </row>
    <row r="602" spans="2:6" ht="12.5" x14ac:dyDescent="0.25">
      <c r="B602" s="8"/>
      <c r="F602" s="3"/>
    </row>
    <row r="603" spans="2:6" ht="12.5" x14ac:dyDescent="0.25">
      <c r="B603" s="8"/>
      <c r="F603" s="3"/>
    </row>
    <row r="604" spans="2:6" ht="12.5" x14ac:dyDescent="0.25">
      <c r="B604" s="8"/>
      <c r="F604" s="3"/>
    </row>
    <row r="605" spans="2:6" ht="12.5" x14ac:dyDescent="0.25">
      <c r="B605" s="8"/>
      <c r="F605" s="3"/>
    </row>
    <row r="606" spans="2:6" ht="12.5" x14ac:dyDescent="0.25">
      <c r="B606" s="8"/>
      <c r="F606" s="3"/>
    </row>
    <row r="607" spans="2:6" ht="12.5" x14ac:dyDescent="0.25">
      <c r="B607" s="8"/>
      <c r="F607" s="3"/>
    </row>
    <row r="608" spans="2:6" ht="12.5" x14ac:dyDescent="0.25">
      <c r="B608" s="8"/>
      <c r="F608" s="3"/>
    </row>
    <row r="609" spans="2:6" ht="12.5" x14ac:dyDescent="0.25">
      <c r="B609" s="8"/>
      <c r="F609" s="3"/>
    </row>
    <row r="610" spans="2:6" ht="12.5" x14ac:dyDescent="0.25">
      <c r="B610" s="8"/>
      <c r="F610" s="3"/>
    </row>
    <row r="611" spans="2:6" ht="12.5" x14ac:dyDescent="0.25">
      <c r="B611" s="8"/>
      <c r="F611" s="3"/>
    </row>
    <row r="612" spans="2:6" ht="12.5" x14ac:dyDescent="0.25">
      <c r="B612" s="8"/>
      <c r="F612" s="3"/>
    </row>
    <row r="613" spans="2:6" ht="12.5" x14ac:dyDescent="0.25">
      <c r="B613" s="8"/>
      <c r="F613" s="3"/>
    </row>
    <row r="614" spans="2:6" ht="12.5" x14ac:dyDescent="0.25">
      <c r="B614" s="8"/>
      <c r="F614" s="3"/>
    </row>
    <row r="615" spans="2:6" ht="12.5" x14ac:dyDescent="0.25">
      <c r="B615" s="8"/>
      <c r="F615" s="3"/>
    </row>
    <row r="616" spans="2:6" ht="12.5" x14ac:dyDescent="0.25">
      <c r="B616" s="8"/>
      <c r="F616" s="3"/>
    </row>
    <row r="617" spans="2:6" ht="12.5" x14ac:dyDescent="0.25">
      <c r="B617" s="8"/>
      <c r="F617" s="3"/>
    </row>
    <row r="618" spans="2:6" ht="12.5" x14ac:dyDescent="0.25">
      <c r="B618" s="8"/>
      <c r="F618" s="3"/>
    </row>
    <row r="619" spans="2:6" ht="12.5" x14ac:dyDescent="0.25">
      <c r="B619" s="8"/>
      <c r="F619" s="3"/>
    </row>
    <row r="620" spans="2:6" ht="12.5" x14ac:dyDescent="0.25">
      <c r="B620" s="8"/>
      <c r="F620" s="3"/>
    </row>
    <row r="621" spans="2:6" ht="12.5" x14ac:dyDescent="0.25">
      <c r="B621" s="8"/>
      <c r="F621" s="3"/>
    </row>
    <row r="622" spans="2:6" ht="12.5" x14ac:dyDescent="0.25">
      <c r="B622" s="8"/>
      <c r="F622" s="3"/>
    </row>
    <row r="623" spans="2:6" ht="12.5" x14ac:dyDescent="0.25">
      <c r="B623" s="8"/>
      <c r="F623" s="3"/>
    </row>
    <row r="624" spans="2:6" ht="12.5" x14ac:dyDescent="0.25">
      <c r="B624" s="8"/>
      <c r="F624" s="3"/>
    </row>
    <row r="625" spans="2:6" ht="12.5" x14ac:dyDescent="0.25">
      <c r="B625" s="8"/>
      <c r="F625" s="3"/>
    </row>
    <row r="626" spans="2:6" ht="12.5" x14ac:dyDescent="0.25">
      <c r="B626" s="8"/>
      <c r="F626" s="3"/>
    </row>
    <row r="627" spans="2:6" ht="12.5" x14ac:dyDescent="0.25">
      <c r="B627" s="8"/>
      <c r="F627" s="3"/>
    </row>
    <row r="628" spans="2:6" ht="12.5" x14ac:dyDescent="0.25">
      <c r="B628" s="8"/>
      <c r="F628" s="3"/>
    </row>
    <row r="629" spans="2:6" ht="12.5" x14ac:dyDescent="0.25">
      <c r="B629" s="8"/>
      <c r="F629" s="3"/>
    </row>
    <row r="630" spans="2:6" ht="12.5" x14ac:dyDescent="0.25">
      <c r="B630" s="8"/>
      <c r="F630" s="3"/>
    </row>
    <row r="631" spans="2:6" ht="12.5" x14ac:dyDescent="0.25">
      <c r="B631" s="8"/>
      <c r="F631" s="3"/>
    </row>
    <row r="632" spans="2:6" ht="12.5" x14ac:dyDescent="0.25">
      <c r="B632" s="8"/>
      <c r="F632" s="3"/>
    </row>
    <row r="633" spans="2:6" ht="12.5" x14ac:dyDescent="0.25">
      <c r="B633" s="8"/>
      <c r="F633" s="3"/>
    </row>
    <row r="634" spans="2:6" ht="12.5" x14ac:dyDescent="0.25">
      <c r="B634" s="8"/>
      <c r="F634" s="3"/>
    </row>
    <row r="635" spans="2:6" ht="12.5" x14ac:dyDescent="0.25">
      <c r="B635" s="8"/>
      <c r="F635" s="3"/>
    </row>
    <row r="636" spans="2:6" ht="12.5" x14ac:dyDescent="0.25">
      <c r="B636" s="8"/>
      <c r="F636" s="3"/>
    </row>
    <row r="637" spans="2:6" ht="12.5" x14ac:dyDescent="0.25">
      <c r="B637" s="8"/>
      <c r="F637" s="3"/>
    </row>
    <row r="638" spans="2:6" ht="12.5" x14ac:dyDescent="0.25">
      <c r="B638" s="8"/>
      <c r="F638" s="3"/>
    </row>
    <row r="639" spans="2:6" ht="12.5" x14ac:dyDescent="0.25">
      <c r="B639" s="8"/>
      <c r="F639" s="3"/>
    </row>
    <row r="640" spans="2:6" ht="12.5" x14ac:dyDescent="0.25">
      <c r="B640" s="8"/>
      <c r="F640" s="3"/>
    </row>
    <row r="641" spans="2:6" ht="12.5" x14ac:dyDescent="0.25">
      <c r="B641" s="8"/>
      <c r="F641" s="3"/>
    </row>
    <row r="642" spans="2:6" ht="12.5" x14ac:dyDescent="0.25">
      <c r="B642" s="8"/>
      <c r="F642" s="3"/>
    </row>
    <row r="643" spans="2:6" ht="12.5" x14ac:dyDescent="0.25">
      <c r="B643" s="8"/>
      <c r="F643" s="3"/>
    </row>
    <row r="644" spans="2:6" ht="12.5" x14ac:dyDescent="0.25">
      <c r="B644" s="8"/>
      <c r="F644" s="3"/>
    </row>
    <row r="645" spans="2:6" ht="12.5" x14ac:dyDescent="0.25">
      <c r="B645" s="8"/>
      <c r="F645" s="3"/>
    </row>
    <row r="646" spans="2:6" ht="12.5" x14ac:dyDescent="0.25">
      <c r="B646" s="8"/>
      <c r="F646" s="3"/>
    </row>
    <row r="647" spans="2:6" ht="12.5" x14ac:dyDescent="0.25">
      <c r="B647" s="8"/>
      <c r="F647" s="3"/>
    </row>
    <row r="648" spans="2:6" ht="12.5" x14ac:dyDescent="0.25">
      <c r="B648" s="8"/>
      <c r="F648" s="3"/>
    </row>
    <row r="649" spans="2:6" ht="12.5" x14ac:dyDescent="0.25">
      <c r="B649" s="8"/>
      <c r="F649" s="3"/>
    </row>
    <row r="650" spans="2:6" ht="12.5" x14ac:dyDescent="0.25">
      <c r="B650" s="8"/>
      <c r="F650" s="3"/>
    </row>
    <row r="651" spans="2:6" ht="12.5" x14ac:dyDescent="0.25">
      <c r="B651" s="8"/>
      <c r="F651" s="3"/>
    </row>
    <row r="652" spans="2:6" ht="12.5" x14ac:dyDescent="0.25">
      <c r="B652" s="8"/>
      <c r="F652" s="3"/>
    </row>
    <row r="653" spans="2:6" ht="12.5" x14ac:dyDescent="0.25">
      <c r="B653" s="8"/>
      <c r="F653" s="3"/>
    </row>
    <row r="654" spans="2:6" ht="12.5" x14ac:dyDescent="0.25">
      <c r="B654" s="8"/>
      <c r="F654" s="3"/>
    </row>
    <row r="655" spans="2:6" ht="12.5" x14ac:dyDescent="0.25">
      <c r="B655" s="8"/>
      <c r="F655" s="3"/>
    </row>
    <row r="656" spans="2:6" ht="12.5" x14ac:dyDescent="0.25">
      <c r="B656" s="8"/>
      <c r="F656" s="3"/>
    </row>
    <row r="657" spans="2:6" ht="12.5" x14ac:dyDescent="0.25">
      <c r="B657" s="8"/>
      <c r="F657" s="3"/>
    </row>
    <row r="658" spans="2:6" ht="12.5" x14ac:dyDescent="0.25">
      <c r="B658" s="8"/>
      <c r="F658" s="3"/>
    </row>
    <row r="659" spans="2:6" ht="12.5" x14ac:dyDescent="0.25">
      <c r="B659" s="8"/>
      <c r="F659" s="3"/>
    </row>
    <row r="660" spans="2:6" ht="12.5" x14ac:dyDescent="0.25">
      <c r="B660" s="8"/>
      <c r="F660" s="3"/>
    </row>
    <row r="661" spans="2:6" ht="12.5" x14ac:dyDescent="0.25">
      <c r="B661" s="8"/>
      <c r="F661" s="3"/>
    </row>
    <row r="662" spans="2:6" ht="12.5" x14ac:dyDescent="0.25">
      <c r="B662" s="8"/>
      <c r="F662" s="3"/>
    </row>
    <row r="663" spans="2:6" ht="12.5" x14ac:dyDescent="0.25">
      <c r="B663" s="8"/>
      <c r="F663" s="3"/>
    </row>
    <row r="664" spans="2:6" ht="12.5" x14ac:dyDescent="0.25">
      <c r="B664" s="8"/>
      <c r="F664" s="3"/>
    </row>
    <row r="665" spans="2:6" ht="12.5" x14ac:dyDescent="0.25">
      <c r="B665" s="8"/>
      <c r="F665" s="3"/>
    </row>
    <row r="666" spans="2:6" ht="12.5" x14ac:dyDescent="0.25">
      <c r="B666" s="8"/>
      <c r="F666" s="3"/>
    </row>
    <row r="667" spans="2:6" ht="12.5" x14ac:dyDescent="0.25">
      <c r="B667" s="8"/>
      <c r="F667" s="3"/>
    </row>
    <row r="668" spans="2:6" ht="12.5" x14ac:dyDescent="0.25">
      <c r="B668" s="8"/>
      <c r="F668" s="3"/>
    </row>
    <row r="669" spans="2:6" ht="12.5" x14ac:dyDescent="0.25">
      <c r="B669" s="8"/>
      <c r="F669" s="3"/>
    </row>
    <row r="670" spans="2:6" ht="12.5" x14ac:dyDescent="0.25">
      <c r="B670" s="8"/>
      <c r="F670" s="3"/>
    </row>
    <row r="671" spans="2:6" ht="12.5" x14ac:dyDescent="0.25">
      <c r="B671" s="8"/>
      <c r="F671" s="3"/>
    </row>
    <row r="672" spans="2:6" ht="12.5" x14ac:dyDescent="0.25">
      <c r="B672" s="8"/>
      <c r="F672" s="3"/>
    </row>
    <row r="673" spans="2:6" ht="12.5" x14ac:dyDescent="0.25">
      <c r="B673" s="8"/>
      <c r="F673" s="3"/>
    </row>
    <row r="674" spans="2:6" ht="12.5" x14ac:dyDescent="0.25">
      <c r="B674" s="8"/>
      <c r="F674" s="3"/>
    </row>
    <row r="675" spans="2:6" ht="12.5" x14ac:dyDescent="0.25">
      <c r="B675" s="8"/>
      <c r="F675" s="3"/>
    </row>
    <row r="676" spans="2:6" ht="12.5" x14ac:dyDescent="0.25">
      <c r="B676" s="8"/>
      <c r="F676" s="3"/>
    </row>
    <row r="677" spans="2:6" ht="12.5" x14ac:dyDescent="0.25">
      <c r="B677" s="8"/>
      <c r="F677" s="3"/>
    </row>
    <row r="678" spans="2:6" ht="12.5" x14ac:dyDescent="0.25">
      <c r="B678" s="8"/>
      <c r="F678" s="3"/>
    </row>
    <row r="679" spans="2:6" ht="12.5" x14ac:dyDescent="0.25">
      <c r="B679" s="8"/>
      <c r="F679" s="3"/>
    </row>
    <row r="680" spans="2:6" ht="12.5" x14ac:dyDescent="0.25">
      <c r="B680" s="8"/>
      <c r="F680" s="3"/>
    </row>
    <row r="681" spans="2:6" ht="12.5" x14ac:dyDescent="0.25">
      <c r="B681" s="8"/>
      <c r="F681" s="3"/>
    </row>
    <row r="682" spans="2:6" ht="12.5" x14ac:dyDescent="0.25">
      <c r="B682" s="8"/>
      <c r="F682" s="3"/>
    </row>
    <row r="683" spans="2:6" ht="12.5" x14ac:dyDescent="0.25">
      <c r="B683" s="8"/>
      <c r="F683" s="3"/>
    </row>
    <row r="684" spans="2:6" ht="12.5" x14ac:dyDescent="0.25">
      <c r="B684" s="8"/>
      <c r="F684" s="3"/>
    </row>
    <row r="685" spans="2:6" ht="12.5" x14ac:dyDescent="0.25">
      <c r="B685" s="8"/>
      <c r="F685" s="3"/>
    </row>
    <row r="686" spans="2:6" ht="12.5" x14ac:dyDescent="0.25">
      <c r="B686" s="8"/>
      <c r="F686" s="3"/>
    </row>
    <row r="687" spans="2:6" ht="12.5" x14ac:dyDescent="0.25">
      <c r="B687" s="8"/>
      <c r="F687" s="3"/>
    </row>
    <row r="688" spans="2:6" ht="12.5" x14ac:dyDescent="0.25">
      <c r="B688" s="8"/>
      <c r="F688" s="3"/>
    </row>
    <row r="689" spans="2:6" ht="12.5" x14ac:dyDescent="0.25">
      <c r="B689" s="8"/>
      <c r="F689" s="3"/>
    </row>
    <row r="690" spans="2:6" ht="12.5" x14ac:dyDescent="0.25">
      <c r="B690" s="8"/>
      <c r="F690" s="3"/>
    </row>
    <row r="691" spans="2:6" ht="12.5" x14ac:dyDescent="0.25">
      <c r="B691" s="8"/>
      <c r="F691" s="3"/>
    </row>
    <row r="692" spans="2:6" ht="12.5" x14ac:dyDescent="0.25">
      <c r="B692" s="8"/>
      <c r="F692" s="3"/>
    </row>
    <row r="693" spans="2:6" ht="12.5" x14ac:dyDescent="0.25">
      <c r="B693" s="8"/>
      <c r="F693" s="3"/>
    </row>
    <row r="694" spans="2:6" ht="12.5" x14ac:dyDescent="0.25">
      <c r="B694" s="8"/>
      <c r="F694" s="3"/>
    </row>
    <row r="695" spans="2:6" ht="12.5" x14ac:dyDescent="0.25">
      <c r="B695" s="8"/>
      <c r="F695" s="3"/>
    </row>
    <row r="696" spans="2:6" ht="12.5" x14ac:dyDescent="0.25">
      <c r="B696" s="8"/>
      <c r="F696" s="3"/>
    </row>
    <row r="697" spans="2:6" ht="12.5" x14ac:dyDescent="0.25">
      <c r="B697" s="8"/>
      <c r="F697" s="3"/>
    </row>
    <row r="698" spans="2:6" ht="12.5" x14ac:dyDescent="0.25">
      <c r="B698" s="8"/>
      <c r="F698" s="3"/>
    </row>
    <row r="699" spans="2:6" ht="12.5" x14ac:dyDescent="0.25">
      <c r="B699" s="8"/>
      <c r="F699" s="3"/>
    </row>
    <row r="700" spans="2:6" ht="12.5" x14ac:dyDescent="0.25">
      <c r="B700" s="8"/>
      <c r="F700" s="3"/>
    </row>
    <row r="701" spans="2:6" ht="12.5" x14ac:dyDescent="0.25">
      <c r="B701" s="8"/>
      <c r="F701" s="3"/>
    </row>
    <row r="702" spans="2:6" ht="12.5" x14ac:dyDescent="0.25">
      <c r="B702" s="8"/>
      <c r="F702" s="3"/>
    </row>
    <row r="703" spans="2:6" ht="12.5" x14ac:dyDescent="0.25">
      <c r="B703" s="8"/>
      <c r="F703" s="3"/>
    </row>
    <row r="704" spans="2:6" ht="12.5" x14ac:dyDescent="0.25">
      <c r="B704" s="8"/>
      <c r="F704" s="3"/>
    </row>
    <row r="705" spans="2:6" ht="12.5" x14ac:dyDescent="0.25">
      <c r="B705" s="8"/>
      <c r="F705" s="3"/>
    </row>
    <row r="706" spans="2:6" ht="12.5" x14ac:dyDescent="0.25">
      <c r="B706" s="8"/>
      <c r="F706" s="3"/>
    </row>
    <row r="707" spans="2:6" ht="12.5" x14ac:dyDescent="0.25">
      <c r="B707" s="8"/>
      <c r="F707" s="3"/>
    </row>
    <row r="708" spans="2:6" ht="12.5" x14ac:dyDescent="0.25">
      <c r="B708" s="8"/>
      <c r="F708" s="3"/>
    </row>
    <row r="709" spans="2:6" ht="12.5" x14ac:dyDescent="0.25">
      <c r="B709" s="8"/>
      <c r="F709" s="3"/>
    </row>
    <row r="710" spans="2:6" ht="12.5" x14ac:dyDescent="0.25">
      <c r="B710" s="8"/>
      <c r="F710" s="3"/>
    </row>
    <row r="711" spans="2:6" ht="12.5" x14ac:dyDescent="0.25">
      <c r="B711" s="8"/>
      <c r="F711" s="3"/>
    </row>
    <row r="712" spans="2:6" ht="12.5" x14ac:dyDescent="0.25">
      <c r="B712" s="8"/>
      <c r="F712" s="3"/>
    </row>
    <row r="713" spans="2:6" ht="12.5" x14ac:dyDescent="0.25">
      <c r="B713" s="8"/>
      <c r="F713" s="3"/>
    </row>
    <row r="714" spans="2:6" ht="12.5" x14ac:dyDescent="0.25">
      <c r="B714" s="8"/>
      <c r="F714" s="3"/>
    </row>
    <row r="715" spans="2:6" ht="12.5" x14ac:dyDescent="0.25">
      <c r="B715" s="8"/>
      <c r="F715" s="3"/>
    </row>
    <row r="716" spans="2:6" ht="12.5" x14ac:dyDescent="0.25">
      <c r="B716" s="8"/>
      <c r="F716" s="3"/>
    </row>
    <row r="717" spans="2:6" ht="12.5" x14ac:dyDescent="0.25">
      <c r="B717" s="8"/>
      <c r="F717" s="3"/>
    </row>
    <row r="718" spans="2:6" ht="12.5" x14ac:dyDescent="0.25">
      <c r="B718" s="8"/>
      <c r="F718" s="3"/>
    </row>
    <row r="719" spans="2:6" ht="12.5" x14ac:dyDescent="0.25">
      <c r="B719" s="8"/>
      <c r="F719" s="3"/>
    </row>
    <row r="720" spans="2:6" ht="12.5" x14ac:dyDescent="0.25">
      <c r="B720" s="8"/>
      <c r="F720" s="3"/>
    </row>
    <row r="721" spans="2:6" ht="12.5" x14ac:dyDescent="0.25">
      <c r="B721" s="8"/>
      <c r="F721" s="3"/>
    </row>
    <row r="722" spans="2:6" ht="12.5" x14ac:dyDescent="0.25">
      <c r="B722" s="8"/>
      <c r="F722" s="3"/>
    </row>
    <row r="723" spans="2:6" ht="12.5" x14ac:dyDescent="0.25">
      <c r="B723" s="8"/>
      <c r="F723" s="3"/>
    </row>
    <row r="724" spans="2:6" ht="12.5" x14ac:dyDescent="0.25">
      <c r="B724" s="8"/>
      <c r="F724" s="3"/>
    </row>
    <row r="725" spans="2:6" ht="12.5" x14ac:dyDescent="0.25">
      <c r="B725" s="8"/>
      <c r="F725" s="3"/>
    </row>
    <row r="726" spans="2:6" ht="12.5" x14ac:dyDescent="0.25">
      <c r="B726" s="8"/>
      <c r="F726" s="3"/>
    </row>
    <row r="727" spans="2:6" ht="12.5" x14ac:dyDescent="0.25">
      <c r="B727" s="8"/>
      <c r="F727" s="3"/>
    </row>
    <row r="728" spans="2:6" ht="12.5" x14ac:dyDescent="0.25">
      <c r="B728" s="8"/>
      <c r="F728" s="3"/>
    </row>
    <row r="729" spans="2:6" ht="12.5" x14ac:dyDescent="0.25">
      <c r="B729" s="8"/>
      <c r="F729" s="3"/>
    </row>
    <row r="730" spans="2:6" ht="12.5" x14ac:dyDescent="0.25">
      <c r="B730" s="8"/>
      <c r="F730" s="3"/>
    </row>
    <row r="731" spans="2:6" ht="12.5" x14ac:dyDescent="0.25">
      <c r="B731" s="8"/>
      <c r="F731" s="3"/>
    </row>
    <row r="732" spans="2:6" ht="12.5" x14ac:dyDescent="0.25">
      <c r="B732" s="8"/>
      <c r="F732" s="3"/>
    </row>
    <row r="733" spans="2:6" ht="12.5" x14ac:dyDescent="0.25">
      <c r="B733" s="8"/>
      <c r="F733" s="3"/>
    </row>
    <row r="734" spans="2:6" ht="12.5" x14ac:dyDescent="0.25">
      <c r="B734" s="8"/>
      <c r="F734" s="3"/>
    </row>
    <row r="735" spans="2:6" ht="12.5" x14ac:dyDescent="0.25">
      <c r="B735" s="8"/>
      <c r="F735" s="3"/>
    </row>
    <row r="736" spans="2:6" ht="12.5" x14ac:dyDescent="0.25">
      <c r="B736" s="8"/>
      <c r="F736" s="3"/>
    </row>
    <row r="737" spans="2:6" ht="12.5" x14ac:dyDescent="0.25">
      <c r="B737" s="8"/>
      <c r="F737" s="3"/>
    </row>
    <row r="738" spans="2:6" ht="12.5" x14ac:dyDescent="0.25">
      <c r="B738" s="8"/>
      <c r="F738" s="3"/>
    </row>
    <row r="739" spans="2:6" ht="12.5" x14ac:dyDescent="0.25">
      <c r="B739" s="8"/>
      <c r="F739" s="3"/>
    </row>
    <row r="740" spans="2:6" ht="12.5" x14ac:dyDescent="0.25">
      <c r="B740" s="8"/>
      <c r="F740" s="3"/>
    </row>
    <row r="741" spans="2:6" ht="12.5" x14ac:dyDescent="0.25">
      <c r="B741" s="8"/>
      <c r="F741" s="3"/>
    </row>
    <row r="742" spans="2:6" ht="12.5" x14ac:dyDescent="0.25">
      <c r="B742" s="8"/>
      <c r="F742" s="3"/>
    </row>
    <row r="743" spans="2:6" ht="12.5" x14ac:dyDescent="0.25">
      <c r="B743" s="8"/>
      <c r="F743" s="3"/>
    </row>
    <row r="744" spans="2:6" ht="12.5" x14ac:dyDescent="0.25">
      <c r="B744" s="8"/>
      <c r="F744" s="3"/>
    </row>
    <row r="745" spans="2:6" ht="12.5" x14ac:dyDescent="0.25">
      <c r="B745" s="8"/>
      <c r="F745" s="3"/>
    </row>
    <row r="746" spans="2:6" ht="12.5" x14ac:dyDescent="0.25">
      <c r="B746" s="8"/>
      <c r="F746" s="3"/>
    </row>
    <row r="747" spans="2:6" ht="12.5" x14ac:dyDescent="0.25">
      <c r="B747" s="8"/>
      <c r="F747" s="3"/>
    </row>
    <row r="748" spans="2:6" ht="12.5" x14ac:dyDescent="0.25">
      <c r="B748" s="8"/>
      <c r="F748" s="3"/>
    </row>
    <row r="749" spans="2:6" ht="12.5" x14ac:dyDescent="0.25">
      <c r="B749" s="8"/>
      <c r="F749" s="3"/>
    </row>
    <row r="750" spans="2:6" ht="12.5" x14ac:dyDescent="0.25">
      <c r="B750" s="8"/>
      <c r="F750" s="3"/>
    </row>
    <row r="751" spans="2:6" ht="12.5" x14ac:dyDescent="0.25">
      <c r="B751" s="8"/>
      <c r="F751" s="3"/>
    </row>
    <row r="752" spans="2:6" ht="12.5" x14ac:dyDescent="0.25">
      <c r="B752" s="8"/>
      <c r="F752" s="3"/>
    </row>
    <row r="753" spans="2:6" ht="12.5" x14ac:dyDescent="0.25">
      <c r="B753" s="8"/>
      <c r="F753" s="3"/>
    </row>
    <row r="754" spans="2:6" ht="12.5" x14ac:dyDescent="0.25">
      <c r="B754" s="8"/>
      <c r="F754" s="3"/>
    </row>
    <row r="755" spans="2:6" ht="12.5" x14ac:dyDescent="0.25">
      <c r="B755" s="8"/>
      <c r="F755" s="3"/>
    </row>
    <row r="756" spans="2:6" ht="12.5" x14ac:dyDescent="0.25">
      <c r="B756" s="8"/>
      <c r="F756" s="3"/>
    </row>
    <row r="757" spans="2:6" ht="12.5" x14ac:dyDescent="0.25">
      <c r="B757" s="8"/>
      <c r="F757" s="3"/>
    </row>
    <row r="758" spans="2:6" ht="12.5" x14ac:dyDescent="0.25">
      <c r="B758" s="8"/>
      <c r="F758" s="3"/>
    </row>
    <row r="759" spans="2:6" ht="12.5" x14ac:dyDescent="0.25">
      <c r="B759" s="8"/>
      <c r="F759" s="3"/>
    </row>
    <row r="760" spans="2:6" ht="12.5" x14ac:dyDescent="0.25">
      <c r="B760" s="8"/>
      <c r="F760" s="3"/>
    </row>
    <row r="761" spans="2:6" ht="12.5" x14ac:dyDescent="0.25">
      <c r="B761" s="8"/>
      <c r="F761" s="3"/>
    </row>
    <row r="762" spans="2:6" ht="12.5" x14ac:dyDescent="0.25">
      <c r="B762" s="8"/>
      <c r="F762" s="3"/>
    </row>
    <row r="763" spans="2:6" ht="12.5" x14ac:dyDescent="0.25">
      <c r="B763" s="8"/>
      <c r="F763" s="3"/>
    </row>
    <row r="764" spans="2:6" ht="12.5" x14ac:dyDescent="0.25">
      <c r="B764" s="8"/>
      <c r="F764" s="3"/>
    </row>
    <row r="765" spans="2:6" ht="12.5" x14ac:dyDescent="0.25">
      <c r="B765" s="8"/>
      <c r="F765" s="3"/>
    </row>
    <row r="766" spans="2:6" ht="12.5" x14ac:dyDescent="0.25">
      <c r="B766" s="8"/>
      <c r="F766" s="3"/>
    </row>
    <row r="767" spans="2:6" ht="12.5" x14ac:dyDescent="0.25">
      <c r="B767" s="8"/>
      <c r="F767" s="3"/>
    </row>
    <row r="768" spans="2:6" ht="12.5" x14ac:dyDescent="0.25">
      <c r="B768" s="8"/>
      <c r="F768" s="3"/>
    </row>
    <row r="769" spans="2:6" ht="12.5" x14ac:dyDescent="0.25">
      <c r="B769" s="8"/>
      <c r="F769" s="3"/>
    </row>
    <row r="770" spans="2:6" ht="12.5" x14ac:dyDescent="0.25">
      <c r="B770" s="8"/>
      <c r="F770" s="3"/>
    </row>
    <row r="771" spans="2:6" ht="12.5" x14ac:dyDescent="0.25">
      <c r="B771" s="8"/>
      <c r="F771" s="3"/>
    </row>
    <row r="772" spans="2:6" ht="12.5" x14ac:dyDescent="0.25">
      <c r="B772" s="8"/>
      <c r="F772" s="3"/>
    </row>
    <row r="773" spans="2:6" ht="12.5" x14ac:dyDescent="0.25">
      <c r="B773" s="8"/>
      <c r="F773" s="3"/>
    </row>
    <row r="774" spans="2:6" ht="12.5" x14ac:dyDescent="0.25">
      <c r="B774" s="8"/>
      <c r="F774" s="3"/>
    </row>
    <row r="775" spans="2:6" ht="12.5" x14ac:dyDescent="0.25">
      <c r="B775" s="8"/>
      <c r="F775" s="3"/>
    </row>
    <row r="776" spans="2:6" ht="12.5" x14ac:dyDescent="0.25">
      <c r="B776" s="8"/>
      <c r="F776" s="3"/>
    </row>
    <row r="777" spans="2:6" ht="12.5" x14ac:dyDescent="0.25">
      <c r="B777" s="8"/>
      <c r="F777" s="3"/>
    </row>
    <row r="778" spans="2:6" ht="12.5" x14ac:dyDescent="0.25">
      <c r="B778" s="8"/>
      <c r="F778" s="3"/>
    </row>
    <row r="779" spans="2:6" ht="12.5" x14ac:dyDescent="0.25">
      <c r="B779" s="8"/>
      <c r="F779" s="3"/>
    </row>
    <row r="780" spans="2:6" ht="12.5" x14ac:dyDescent="0.25">
      <c r="B780" s="8"/>
      <c r="F780" s="3"/>
    </row>
    <row r="781" spans="2:6" ht="12.5" x14ac:dyDescent="0.25">
      <c r="B781" s="8"/>
      <c r="F781" s="3"/>
    </row>
    <row r="782" spans="2:6" ht="12.5" x14ac:dyDescent="0.25">
      <c r="B782" s="8"/>
      <c r="F782" s="3"/>
    </row>
    <row r="783" spans="2:6" ht="12.5" x14ac:dyDescent="0.25">
      <c r="B783" s="8"/>
      <c r="F783" s="3"/>
    </row>
    <row r="784" spans="2:6" ht="12.5" x14ac:dyDescent="0.25">
      <c r="B784" s="8"/>
      <c r="F784" s="3"/>
    </row>
    <row r="785" spans="2:6" ht="12.5" x14ac:dyDescent="0.25">
      <c r="B785" s="8"/>
      <c r="F785" s="3"/>
    </row>
    <row r="786" spans="2:6" ht="12.5" x14ac:dyDescent="0.25">
      <c r="B786" s="8"/>
      <c r="F786" s="3"/>
    </row>
    <row r="787" spans="2:6" ht="12.5" x14ac:dyDescent="0.25">
      <c r="B787" s="8"/>
      <c r="F787" s="3"/>
    </row>
    <row r="788" spans="2:6" ht="12.5" x14ac:dyDescent="0.25">
      <c r="B788" s="8"/>
      <c r="F788" s="3"/>
    </row>
    <row r="789" spans="2:6" ht="12.5" x14ac:dyDescent="0.25">
      <c r="B789" s="8"/>
      <c r="F789" s="3"/>
    </row>
    <row r="790" spans="2:6" ht="12.5" x14ac:dyDescent="0.25">
      <c r="B790" s="8"/>
      <c r="F790" s="3"/>
    </row>
    <row r="791" spans="2:6" ht="12.5" x14ac:dyDescent="0.25">
      <c r="B791" s="8"/>
      <c r="F791" s="3"/>
    </row>
    <row r="792" spans="2:6" ht="12.5" x14ac:dyDescent="0.25">
      <c r="B792" s="8"/>
      <c r="F792" s="3"/>
    </row>
    <row r="793" spans="2:6" ht="12.5" x14ac:dyDescent="0.25">
      <c r="B793" s="8"/>
      <c r="F793" s="3"/>
    </row>
    <row r="794" spans="2:6" ht="12.5" x14ac:dyDescent="0.25">
      <c r="B794" s="8"/>
      <c r="F794" s="3"/>
    </row>
    <row r="795" spans="2:6" ht="12.5" x14ac:dyDescent="0.25">
      <c r="B795" s="8"/>
      <c r="F795" s="3"/>
    </row>
    <row r="796" spans="2:6" ht="12.5" x14ac:dyDescent="0.25">
      <c r="B796" s="8"/>
      <c r="F796" s="3"/>
    </row>
    <row r="797" spans="2:6" ht="12.5" x14ac:dyDescent="0.25">
      <c r="B797" s="8"/>
      <c r="F797" s="3"/>
    </row>
    <row r="798" spans="2:6" ht="12.5" x14ac:dyDescent="0.25">
      <c r="B798" s="8"/>
      <c r="F798" s="3"/>
    </row>
    <row r="799" spans="2:6" ht="12.5" x14ac:dyDescent="0.25">
      <c r="B799" s="8"/>
      <c r="F799" s="3"/>
    </row>
    <row r="800" spans="2:6" ht="12.5" x14ac:dyDescent="0.25">
      <c r="B800" s="8"/>
      <c r="F800" s="3"/>
    </row>
    <row r="801" spans="2:6" ht="12.5" x14ac:dyDescent="0.25">
      <c r="B801" s="8"/>
      <c r="F801" s="3"/>
    </row>
    <row r="802" spans="2:6" ht="12.5" x14ac:dyDescent="0.25">
      <c r="B802" s="8"/>
      <c r="F802" s="3"/>
    </row>
    <row r="803" spans="2:6" ht="12.5" x14ac:dyDescent="0.25">
      <c r="B803" s="8"/>
      <c r="F803" s="3"/>
    </row>
    <row r="804" spans="2:6" ht="12.5" x14ac:dyDescent="0.25">
      <c r="B804" s="8"/>
      <c r="F804" s="3"/>
    </row>
    <row r="805" spans="2:6" ht="12.5" x14ac:dyDescent="0.25">
      <c r="B805" s="8"/>
      <c r="F805" s="3"/>
    </row>
    <row r="806" spans="2:6" ht="12.5" x14ac:dyDescent="0.25">
      <c r="B806" s="8"/>
      <c r="F806" s="3"/>
    </row>
    <row r="807" spans="2:6" ht="12.5" x14ac:dyDescent="0.25">
      <c r="B807" s="8"/>
      <c r="F807" s="3"/>
    </row>
    <row r="808" spans="2:6" ht="12.5" x14ac:dyDescent="0.25">
      <c r="B808" s="8"/>
      <c r="F808" s="3"/>
    </row>
    <row r="809" spans="2:6" ht="12.5" x14ac:dyDescent="0.25">
      <c r="B809" s="8"/>
      <c r="F809" s="3"/>
    </row>
    <row r="810" spans="2:6" ht="12.5" x14ac:dyDescent="0.25">
      <c r="B810" s="8"/>
      <c r="F810" s="3"/>
    </row>
    <row r="811" spans="2:6" ht="12.5" x14ac:dyDescent="0.25">
      <c r="B811" s="8"/>
      <c r="F811" s="3"/>
    </row>
    <row r="812" spans="2:6" ht="12.5" x14ac:dyDescent="0.25">
      <c r="B812" s="8"/>
      <c r="F812" s="3"/>
    </row>
    <row r="813" spans="2:6" ht="12.5" x14ac:dyDescent="0.25">
      <c r="B813" s="8"/>
      <c r="F813" s="3"/>
    </row>
    <row r="814" spans="2:6" ht="12.5" x14ac:dyDescent="0.25">
      <c r="B814" s="8"/>
      <c r="F814" s="3"/>
    </row>
    <row r="815" spans="2:6" ht="12.5" x14ac:dyDescent="0.25">
      <c r="B815" s="8"/>
      <c r="F815" s="3"/>
    </row>
    <row r="816" spans="2:6" ht="12.5" x14ac:dyDescent="0.25">
      <c r="B816" s="8"/>
      <c r="F816" s="3"/>
    </row>
    <row r="817" spans="2:6" ht="12.5" x14ac:dyDescent="0.25">
      <c r="B817" s="8"/>
      <c r="F817" s="3"/>
    </row>
    <row r="818" spans="2:6" ht="12.5" x14ac:dyDescent="0.25">
      <c r="B818" s="8"/>
      <c r="F818" s="3"/>
    </row>
    <row r="819" spans="2:6" ht="12.5" x14ac:dyDescent="0.25">
      <c r="B819" s="8"/>
      <c r="F819" s="3"/>
    </row>
    <row r="820" spans="2:6" ht="12.5" x14ac:dyDescent="0.25">
      <c r="B820" s="8"/>
      <c r="F820" s="3"/>
    </row>
    <row r="821" spans="2:6" ht="12.5" x14ac:dyDescent="0.25">
      <c r="B821" s="8"/>
      <c r="F821" s="3"/>
    </row>
    <row r="822" spans="2:6" ht="12.5" x14ac:dyDescent="0.25">
      <c r="B822" s="8"/>
      <c r="F822" s="3"/>
    </row>
    <row r="823" spans="2:6" ht="12.5" x14ac:dyDescent="0.25">
      <c r="B823" s="8"/>
      <c r="F823" s="3"/>
    </row>
    <row r="824" spans="2:6" ht="12.5" x14ac:dyDescent="0.25">
      <c r="B824" s="8"/>
      <c r="F824" s="3"/>
    </row>
    <row r="825" spans="2:6" ht="12.5" x14ac:dyDescent="0.25">
      <c r="B825" s="8"/>
      <c r="F825" s="3"/>
    </row>
    <row r="826" spans="2:6" ht="12.5" x14ac:dyDescent="0.25">
      <c r="B826" s="8"/>
      <c r="F826" s="3"/>
    </row>
    <row r="827" spans="2:6" ht="12.5" x14ac:dyDescent="0.25">
      <c r="B827" s="8"/>
      <c r="F827" s="3"/>
    </row>
    <row r="828" spans="2:6" ht="12.5" x14ac:dyDescent="0.25">
      <c r="B828" s="8"/>
      <c r="F828" s="3"/>
    </row>
    <row r="829" spans="2:6" ht="12.5" x14ac:dyDescent="0.25">
      <c r="B829" s="8"/>
      <c r="F829" s="3"/>
    </row>
    <row r="830" spans="2:6" ht="12.5" x14ac:dyDescent="0.25">
      <c r="B830" s="8"/>
      <c r="F830" s="3"/>
    </row>
    <row r="831" spans="2:6" ht="12.5" x14ac:dyDescent="0.25">
      <c r="B831" s="8"/>
      <c r="F831" s="3"/>
    </row>
    <row r="832" spans="2:6" ht="12.5" x14ac:dyDescent="0.25">
      <c r="B832" s="8"/>
      <c r="F832" s="3"/>
    </row>
    <row r="833" spans="2:6" ht="12.5" x14ac:dyDescent="0.25">
      <c r="B833" s="8"/>
      <c r="F833" s="3"/>
    </row>
    <row r="834" spans="2:6" ht="12.5" x14ac:dyDescent="0.25">
      <c r="B834" s="8"/>
      <c r="F834" s="3"/>
    </row>
    <row r="835" spans="2:6" ht="12.5" x14ac:dyDescent="0.25">
      <c r="B835" s="8"/>
      <c r="F835" s="3"/>
    </row>
    <row r="836" spans="2:6" ht="12.5" x14ac:dyDescent="0.25">
      <c r="B836" s="8"/>
      <c r="F836" s="3"/>
    </row>
    <row r="837" spans="2:6" ht="12.5" x14ac:dyDescent="0.25">
      <c r="B837" s="8"/>
      <c r="F837" s="3"/>
    </row>
    <row r="838" spans="2:6" ht="12.5" x14ac:dyDescent="0.25">
      <c r="B838" s="8"/>
      <c r="F838" s="3"/>
    </row>
    <row r="839" spans="2:6" ht="12.5" x14ac:dyDescent="0.25">
      <c r="B839" s="8"/>
      <c r="F839" s="3"/>
    </row>
    <row r="840" spans="2:6" ht="12.5" x14ac:dyDescent="0.25">
      <c r="B840" s="8"/>
      <c r="F840" s="3"/>
    </row>
    <row r="841" spans="2:6" ht="12.5" x14ac:dyDescent="0.25">
      <c r="B841" s="8"/>
      <c r="F841" s="3"/>
    </row>
    <row r="842" spans="2:6" ht="12.5" x14ac:dyDescent="0.25">
      <c r="B842" s="8"/>
      <c r="F842" s="3"/>
    </row>
    <row r="843" spans="2:6" ht="12.5" x14ac:dyDescent="0.25">
      <c r="B843" s="8"/>
      <c r="F843" s="3"/>
    </row>
    <row r="844" spans="2:6" ht="12.5" x14ac:dyDescent="0.25">
      <c r="B844" s="8"/>
      <c r="F844" s="3"/>
    </row>
    <row r="845" spans="2:6" ht="12.5" x14ac:dyDescent="0.25">
      <c r="B845" s="8"/>
      <c r="F845" s="3"/>
    </row>
    <row r="846" spans="2:6" ht="12.5" x14ac:dyDescent="0.25">
      <c r="B846" s="8"/>
      <c r="F846" s="3"/>
    </row>
    <row r="847" spans="2:6" ht="12.5" x14ac:dyDescent="0.25">
      <c r="B847" s="8"/>
      <c r="F847" s="3"/>
    </row>
    <row r="848" spans="2:6" ht="12.5" x14ac:dyDescent="0.25">
      <c r="B848" s="8"/>
      <c r="F848" s="3"/>
    </row>
    <row r="849" spans="2:6" ht="12.5" x14ac:dyDescent="0.25">
      <c r="B849" s="8"/>
      <c r="F849" s="3"/>
    </row>
    <row r="850" spans="2:6" ht="12.5" x14ac:dyDescent="0.25">
      <c r="B850" s="8"/>
      <c r="F850" s="3"/>
    </row>
    <row r="851" spans="2:6" ht="12.5" x14ac:dyDescent="0.25">
      <c r="B851" s="8"/>
      <c r="F851" s="3"/>
    </row>
    <row r="852" spans="2:6" ht="12.5" x14ac:dyDescent="0.25">
      <c r="B852" s="8"/>
      <c r="F852" s="3"/>
    </row>
    <row r="853" spans="2:6" ht="12.5" x14ac:dyDescent="0.25">
      <c r="B853" s="8"/>
      <c r="F853" s="3"/>
    </row>
    <row r="854" spans="2:6" ht="12.5" x14ac:dyDescent="0.25">
      <c r="B854" s="8"/>
      <c r="F854" s="3"/>
    </row>
    <row r="855" spans="2:6" ht="12.5" x14ac:dyDescent="0.25">
      <c r="B855" s="8"/>
      <c r="F855" s="3"/>
    </row>
    <row r="856" spans="2:6" ht="12.5" x14ac:dyDescent="0.25">
      <c r="B856" s="8"/>
      <c r="F856" s="3"/>
    </row>
    <row r="857" spans="2:6" ht="12.5" x14ac:dyDescent="0.25">
      <c r="B857" s="8"/>
      <c r="F857" s="3"/>
    </row>
    <row r="858" spans="2:6" ht="12.5" x14ac:dyDescent="0.25">
      <c r="B858" s="8"/>
      <c r="F858" s="3"/>
    </row>
    <row r="859" spans="2:6" ht="12.5" x14ac:dyDescent="0.25">
      <c r="B859" s="8"/>
      <c r="F859" s="3"/>
    </row>
    <row r="860" spans="2:6" ht="12.5" x14ac:dyDescent="0.25">
      <c r="B860" s="8"/>
      <c r="F860" s="3"/>
    </row>
    <row r="861" spans="2:6" ht="12.5" x14ac:dyDescent="0.25">
      <c r="B861" s="8"/>
      <c r="F861" s="3"/>
    </row>
    <row r="862" spans="2:6" ht="12.5" x14ac:dyDescent="0.25">
      <c r="B862" s="8"/>
      <c r="F862" s="3"/>
    </row>
    <row r="863" spans="2:6" ht="12.5" x14ac:dyDescent="0.25">
      <c r="B863" s="8"/>
      <c r="F863" s="3"/>
    </row>
    <row r="864" spans="2:6" ht="12.5" x14ac:dyDescent="0.25">
      <c r="B864" s="8"/>
      <c r="F864" s="3"/>
    </row>
    <row r="865" spans="2:6" ht="12.5" x14ac:dyDescent="0.25">
      <c r="B865" s="8"/>
      <c r="F865" s="3"/>
    </row>
    <row r="866" spans="2:6" ht="12.5" x14ac:dyDescent="0.25">
      <c r="B866" s="8"/>
      <c r="F866" s="3"/>
    </row>
    <row r="867" spans="2:6" ht="12.5" x14ac:dyDescent="0.25">
      <c r="B867" s="8"/>
      <c r="F867" s="3"/>
    </row>
    <row r="868" spans="2:6" ht="12.5" x14ac:dyDescent="0.25">
      <c r="B868" s="8"/>
      <c r="F868" s="3"/>
    </row>
    <row r="869" spans="2:6" ht="12.5" x14ac:dyDescent="0.25">
      <c r="B869" s="8"/>
      <c r="F869" s="3"/>
    </row>
    <row r="870" spans="2:6" ht="12.5" x14ac:dyDescent="0.25">
      <c r="B870" s="8"/>
      <c r="F870" s="3"/>
    </row>
    <row r="871" spans="2:6" ht="12.5" x14ac:dyDescent="0.25">
      <c r="B871" s="8"/>
      <c r="F871" s="3"/>
    </row>
    <row r="872" spans="2:6" ht="12.5" x14ac:dyDescent="0.25">
      <c r="B872" s="8"/>
      <c r="F872" s="3"/>
    </row>
    <row r="873" spans="2:6" ht="12.5" x14ac:dyDescent="0.25">
      <c r="B873" s="8"/>
      <c r="F873" s="3"/>
    </row>
    <row r="874" spans="2:6" ht="12.5" x14ac:dyDescent="0.25">
      <c r="B874" s="8"/>
      <c r="F874" s="3"/>
    </row>
    <row r="875" spans="2:6" ht="12.5" x14ac:dyDescent="0.25">
      <c r="B875" s="8"/>
      <c r="F875" s="3"/>
    </row>
    <row r="876" spans="2:6" ht="12.5" x14ac:dyDescent="0.25">
      <c r="B876" s="8"/>
      <c r="F876" s="3"/>
    </row>
    <row r="877" spans="2:6" ht="12.5" x14ac:dyDescent="0.25">
      <c r="B877" s="8"/>
      <c r="F877" s="3"/>
    </row>
    <row r="878" spans="2:6" ht="12.5" x14ac:dyDescent="0.25">
      <c r="B878" s="8"/>
      <c r="F878" s="3"/>
    </row>
    <row r="879" spans="2:6" ht="12.5" x14ac:dyDescent="0.25">
      <c r="B879" s="8"/>
      <c r="F879" s="3"/>
    </row>
    <row r="880" spans="2:6" ht="12.5" x14ac:dyDescent="0.25">
      <c r="B880" s="8"/>
      <c r="F880" s="3"/>
    </row>
    <row r="881" spans="2:6" ht="12.5" x14ac:dyDescent="0.25">
      <c r="B881" s="8"/>
      <c r="F881" s="3"/>
    </row>
    <row r="882" spans="2:6" ht="12.5" x14ac:dyDescent="0.25">
      <c r="B882" s="8"/>
      <c r="F882" s="3"/>
    </row>
    <row r="883" spans="2:6" ht="12.5" x14ac:dyDescent="0.25">
      <c r="B883" s="8"/>
      <c r="F883" s="3"/>
    </row>
    <row r="884" spans="2:6" ht="12.5" x14ac:dyDescent="0.25">
      <c r="B884" s="8"/>
      <c r="F884" s="3"/>
    </row>
    <row r="885" spans="2:6" ht="12.5" x14ac:dyDescent="0.25">
      <c r="B885" s="8"/>
      <c r="F885" s="3"/>
    </row>
    <row r="886" spans="2:6" ht="12.5" x14ac:dyDescent="0.25">
      <c r="B886" s="8"/>
      <c r="F886" s="3"/>
    </row>
    <row r="887" spans="2:6" ht="12.5" x14ac:dyDescent="0.25">
      <c r="B887" s="8"/>
      <c r="F887" s="3"/>
    </row>
    <row r="888" spans="2:6" ht="12.5" x14ac:dyDescent="0.25">
      <c r="B888" s="8"/>
      <c r="F888" s="3"/>
    </row>
    <row r="889" spans="2:6" ht="12.5" x14ac:dyDescent="0.25">
      <c r="B889" s="8"/>
      <c r="F889" s="3"/>
    </row>
    <row r="890" spans="2:6" ht="12.5" x14ac:dyDescent="0.25">
      <c r="B890" s="8"/>
      <c r="F890" s="3"/>
    </row>
    <row r="891" spans="2:6" ht="12.5" x14ac:dyDescent="0.25">
      <c r="B891" s="8"/>
      <c r="F891" s="3"/>
    </row>
    <row r="892" spans="2:6" ht="12.5" x14ac:dyDescent="0.25">
      <c r="B892" s="8"/>
      <c r="F892" s="3"/>
    </row>
    <row r="893" spans="2:6" ht="12.5" x14ac:dyDescent="0.25">
      <c r="B893" s="8"/>
      <c r="F893" s="3"/>
    </row>
    <row r="894" spans="2:6" ht="12.5" x14ac:dyDescent="0.25">
      <c r="B894" s="8"/>
      <c r="F894" s="3"/>
    </row>
    <row r="895" spans="2:6" ht="12.5" x14ac:dyDescent="0.25">
      <c r="B895" s="8"/>
      <c r="F895" s="3"/>
    </row>
    <row r="896" spans="2:6" ht="12.5" x14ac:dyDescent="0.25">
      <c r="B896" s="8"/>
      <c r="F896" s="3"/>
    </row>
    <row r="897" spans="2:6" ht="12.5" x14ac:dyDescent="0.25">
      <c r="B897" s="8"/>
      <c r="F897" s="3"/>
    </row>
    <row r="898" spans="2:6" ht="12.5" x14ac:dyDescent="0.25">
      <c r="B898" s="8"/>
      <c r="F898" s="3"/>
    </row>
    <row r="899" spans="2:6" ht="12.5" x14ac:dyDescent="0.25">
      <c r="B899" s="8"/>
      <c r="F899" s="3"/>
    </row>
    <row r="900" spans="2:6" ht="12.5" x14ac:dyDescent="0.25">
      <c r="B900" s="8"/>
      <c r="F900" s="3"/>
    </row>
    <row r="901" spans="2:6" ht="12.5" x14ac:dyDescent="0.25">
      <c r="B901" s="8"/>
      <c r="F901" s="3"/>
    </row>
    <row r="902" spans="2:6" ht="12.5" x14ac:dyDescent="0.25">
      <c r="B902" s="8"/>
      <c r="F902" s="3"/>
    </row>
    <row r="903" spans="2:6" ht="12.5" x14ac:dyDescent="0.25">
      <c r="B903" s="8"/>
      <c r="F903" s="3"/>
    </row>
    <row r="904" spans="2:6" ht="12.5" x14ac:dyDescent="0.25">
      <c r="B904" s="8"/>
      <c r="F904" s="3"/>
    </row>
    <row r="905" spans="2:6" ht="12.5" x14ac:dyDescent="0.25">
      <c r="B905" s="8"/>
      <c r="F905" s="3"/>
    </row>
    <row r="906" spans="2:6" ht="12.5" x14ac:dyDescent="0.25">
      <c r="B906" s="8"/>
      <c r="F906" s="3"/>
    </row>
    <row r="907" spans="2:6" ht="12.5" x14ac:dyDescent="0.25">
      <c r="B907" s="8"/>
      <c r="F907" s="3"/>
    </row>
    <row r="908" spans="2:6" ht="12.5" x14ac:dyDescent="0.25">
      <c r="B908" s="8"/>
      <c r="F908" s="3"/>
    </row>
    <row r="909" spans="2:6" ht="12.5" x14ac:dyDescent="0.25">
      <c r="B909" s="8"/>
      <c r="F909" s="3"/>
    </row>
    <row r="910" spans="2:6" ht="12.5" x14ac:dyDescent="0.25">
      <c r="B910" s="8"/>
      <c r="F910" s="3"/>
    </row>
    <row r="911" spans="2:6" ht="12.5" x14ac:dyDescent="0.25">
      <c r="B911" s="8"/>
      <c r="F911" s="3"/>
    </row>
    <row r="912" spans="2:6" ht="12.5" x14ac:dyDescent="0.25">
      <c r="B912" s="8"/>
      <c r="F912" s="3"/>
    </row>
    <row r="913" spans="2:6" ht="12.5" x14ac:dyDescent="0.25">
      <c r="B913" s="8"/>
      <c r="F913" s="3"/>
    </row>
    <row r="914" spans="2:6" ht="12.5" x14ac:dyDescent="0.25">
      <c r="B914" s="8"/>
      <c r="F914" s="3"/>
    </row>
    <row r="915" spans="2:6" ht="12.5" x14ac:dyDescent="0.25">
      <c r="B915" s="8"/>
      <c r="F915" s="3"/>
    </row>
    <row r="916" spans="2:6" ht="12.5" x14ac:dyDescent="0.25">
      <c r="B916" s="8"/>
      <c r="F916" s="3"/>
    </row>
    <row r="917" spans="2:6" ht="12.5" x14ac:dyDescent="0.25">
      <c r="B917" s="8"/>
      <c r="F917" s="3"/>
    </row>
    <row r="918" spans="2:6" ht="12.5" x14ac:dyDescent="0.25">
      <c r="B918" s="8"/>
      <c r="F918" s="3"/>
    </row>
    <row r="919" spans="2:6" ht="12.5" x14ac:dyDescent="0.25">
      <c r="B919" s="8"/>
      <c r="F919" s="3"/>
    </row>
    <row r="920" spans="2:6" ht="12.5" x14ac:dyDescent="0.25">
      <c r="B920" s="8"/>
      <c r="F920" s="3"/>
    </row>
    <row r="921" spans="2:6" ht="12.5" x14ac:dyDescent="0.25">
      <c r="B921" s="8"/>
      <c r="F921" s="3"/>
    </row>
    <row r="922" spans="2:6" ht="12.5" x14ac:dyDescent="0.25">
      <c r="B922" s="8"/>
      <c r="F922" s="3"/>
    </row>
    <row r="923" spans="2:6" ht="12.5" x14ac:dyDescent="0.25">
      <c r="B923" s="8"/>
      <c r="F923" s="3"/>
    </row>
    <row r="924" spans="2:6" ht="12.5" x14ac:dyDescent="0.25">
      <c r="B924" s="8"/>
      <c r="F924" s="3"/>
    </row>
    <row r="925" spans="2:6" ht="12.5" x14ac:dyDescent="0.25">
      <c r="B925" s="8"/>
      <c r="F925" s="3"/>
    </row>
    <row r="926" spans="2:6" ht="12.5" x14ac:dyDescent="0.25">
      <c r="B926" s="8"/>
      <c r="F926" s="3"/>
    </row>
    <row r="927" spans="2:6" ht="12.5" x14ac:dyDescent="0.25">
      <c r="B927" s="8"/>
      <c r="F927" s="3"/>
    </row>
    <row r="928" spans="2:6" ht="12.5" x14ac:dyDescent="0.25">
      <c r="B928" s="8"/>
      <c r="F928" s="3"/>
    </row>
    <row r="929" spans="2:6" ht="12.5" x14ac:dyDescent="0.25">
      <c r="B929" s="8"/>
      <c r="F929" s="3"/>
    </row>
    <row r="930" spans="2:6" ht="12.5" x14ac:dyDescent="0.25">
      <c r="B930" s="8"/>
      <c r="F930" s="3"/>
    </row>
    <row r="931" spans="2:6" ht="12.5" x14ac:dyDescent="0.25">
      <c r="B931" s="8"/>
      <c r="F931" s="3"/>
    </row>
    <row r="932" spans="2:6" ht="12.5" x14ac:dyDescent="0.25">
      <c r="B932" s="8"/>
      <c r="F932" s="3"/>
    </row>
    <row r="933" spans="2:6" ht="12.5" x14ac:dyDescent="0.25">
      <c r="B933" s="8"/>
      <c r="F933" s="3"/>
    </row>
    <row r="934" spans="2:6" ht="12.5" x14ac:dyDescent="0.25">
      <c r="B934" s="8"/>
      <c r="F934" s="3"/>
    </row>
    <row r="935" spans="2:6" ht="12.5" x14ac:dyDescent="0.25">
      <c r="B935" s="8"/>
      <c r="F935" s="3"/>
    </row>
    <row r="936" spans="2:6" ht="12.5" x14ac:dyDescent="0.25">
      <c r="B936" s="8"/>
      <c r="F936" s="3"/>
    </row>
    <row r="937" spans="2:6" ht="12.5" x14ac:dyDescent="0.25">
      <c r="B937" s="8"/>
      <c r="F937" s="3"/>
    </row>
    <row r="938" spans="2:6" ht="12.5" x14ac:dyDescent="0.25">
      <c r="B938" s="8"/>
      <c r="F938" s="3"/>
    </row>
    <row r="939" spans="2:6" ht="12.5" x14ac:dyDescent="0.25">
      <c r="B939" s="8"/>
      <c r="F939" s="3"/>
    </row>
    <row r="940" spans="2:6" ht="12.5" x14ac:dyDescent="0.25">
      <c r="B940" s="8"/>
      <c r="F940" s="3"/>
    </row>
    <row r="941" spans="2:6" ht="12.5" x14ac:dyDescent="0.25">
      <c r="B941" s="8"/>
      <c r="F941" s="3"/>
    </row>
    <row r="942" spans="2:6" ht="12.5" x14ac:dyDescent="0.25">
      <c r="B942" s="8"/>
      <c r="F942" s="3"/>
    </row>
    <row r="943" spans="2:6" ht="12.5" x14ac:dyDescent="0.25">
      <c r="B943" s="8"/>
      <c r="F943" s="3"/>
    </row>
    <row r="944" spans="2:6" ht="12.5" x14ac:dyDescent="0.25">
      <c r="B944" s="8"/>
      <c r="F944" s="3"/>
    </row>
    <row r="945" spans="2:6" ht="12.5" x14ac:dyDescent="0.25">
      <c r="B945" s="8"/>
      <c r="F945" s="3"/>
    </row>
    <row r="946" spans="2:6" ht="12.5" x14ac:dyDescent="0.25">
      <c r="B946" s="8"/>
      <c r="F946" s="3"/>
    </row>
    <row r="947" spans="2:6" ht="12.5" x14ac:dyDescent="0.25">
      <c r="B947" s="8"/>
      <c r="F947" s="3"/>
    </row>
    <row r="948" spans="2:6" ht="12.5" x14ac:dyDescent="0.25">
      <c r="B948" s="8"/>
      <c r="F948" s="3"/>
    </row>
    <row r="949" spans="2:6" ht="12.5" x14ac:dyDescent="0.25">
      <c r="B949" s="8"/>
      <c r="F949" s="3"/>
    </row>
    <row r="950" spans="2:6" ht="12.5" x14ac:dyDescent="0.25">
      <c r="B950" s="8"/>
      <c r="F950" s="3"/>
    </row>
    <row r="951" spans="2:6" ht="12.5" x14ac:dyDescent="0.25">
      <c r="B951" s="8"/>
      <c r="F951" s="3"/>
    </row>
    <row r="952" spans="2:6" ht="12.5" x14ac:dyDescent="0.25">
      <c r="B952" s="8"/>
      <c r="F952" s="3"/>
    </row>
    <row r="953" spans="2:6" ht="12.5" x14ac:dyDescent="0.25">
      <c r="B953" s="8"/>
      <c r="F953" s="3"/>
    </row>
    <row r="954" spans="2:6" ht="12.5" x14ac:dyDescent="0.25">
      <c r="B954" s="8"/>
      <c r="F954" s="3"/>
    </row>
    <row r="955" spans="2:6" ht="12.5" x14ac:dyDescent="0.25">
      <c r="B955" s="8"/>
      <c r="F955" s="3"/>
    </row>
    <row r="956" spans="2:6" ht="12.5" x14ac:dyDescent="0.25">
      <c r="B956" s="8"/>
      <c r="F956" s="3"/>
    </row>
    <row r="957" spans="2:6" ht="12.5" x14ac:dyDescent="0.25">
      <c r="B957" s="8"/>
      <c r="F957" s="3"/>
    </row>
    <row r="958" spans="2:6" ht="12.5" x14ac:dyDescent="0.25">
      <c r="B958" s="8"/>
      <c r="F958" s="3"/>
    </row>
    <row r="959" spans="2:6" ht="12.5" x14ac:dyDescent="0.25">
      <c r="B959" s="8"/>
      <c r="F959" s="3"/>
    </row>
    <row r="960" spans="2:6" ht="12.5" x14ac:dyDescent="0.25">
      <c r="B960" s="8"/>
      <c r="F960" s="3"/>
    </row>
    <row r="961" spans="2:6" ht="12.5" x14ac:dyDescent="0.25">
      <c r="B961" s="8"/>
      <c r="F961" s="3"/>
    </row>
    <row r="962" spans="2:6" ht="12.5" x14ac:dyDescent="0.25">
      <c r="B962" s="8"/>
      <c r="F962" s="3"/>
    </row>
    <row r="963" spans="2:6" ht="12.5" x14ac:dyDescent="0.25">
      <c r="B963" s="8"/>
      <c r="F963" s="3"/>
    </row>
    <row r="964" spans="2:6" ht="12.5" x14ac:dyDescent="0.25">
      <c r="B964" s="8"/>
      <c r="F964" s="3"/>
    </row>
    <row r="965" spans="2:6" ht="12.5" x14ac:dyDescent="0.25">
      <c r="B965" s="8"/>
      <c r="F965" s="3"/>
    </row>
    <row r="966" spans="2:6" ht="12.5" x14ac:dyDescent="0.25">
      <c r="B966" s="8"/>
      <c r="F966" s="3"/>
    </row>
    <row r="967" spans="2:6" ht="12.5" x14ac:dyDescent="0.25">
      <c r="B967" s="8"/>
      <c r="F967" s="3"/>
    </row>
    <row r="968" spans="2:6" ht="12.5" x14ac:dyDescent="0.25">
      <c r="B968" s="8"/>
      <c r="F968" s="3"/>
    </row>
    <row r="969" spans="2:6" ht="12.5" x14ac:dyDescent="0.25">
      <c r="B969" s="8"/>
      <c r="F969" s="3"/>
    </row>
    <row r="970" spans="2:6" ht="12.5" x14ac:dyDescent="0.25">
      <c r="B970" s="8"/>
      <c r="F970" s="3"/>
    </row>
    <row r="971" spans="2:6" ht="12.5" x14ac:dyDescent="0.25">
      <c r="B971" s="8"/>
      <c r="F971" s="3"/>
    </row>
    <row r="972" spans="2:6" ht="12.5" x14ac:dyDescent="0.25">
      <c r="B972" s="8"/>
      <c r="F972" s="3"/>
    </row>
    <row r="973" spans="2:6" ht="12.5" x14ac:dyDescent="0.25">
      <c r="B973" s="8"/>
      <c r="F973" s="3"/>
    </row>
    <row r="974" spans="2:6" ht="12.5" x14ac:dyDescent="0.25">
      <c r="B974" s="8"/>
      <c r="F974" s="3"/>
    </row>
    <row r="975" spans="2:6" ht="12.5" x14ac:dyDescent="0.25">
      <c r="B975" s="8"/>
      <c r="F975" s="3"/>
    </row>
    <row r="976" spans="2:6" ht="12.5" x14ac:dyDescent="0.25">
      <c r="B976" s="8"/>
      <c r="F976" s="3"/>
    </row>
    <row r="977" spans="2:6" ht="12.5" x14ac:dyDescent="0.25">
      <c r="B977" s="8"/>
      <c r="F977" s="3"/>
    </row>
    <row r="978" spans="2:6" ht="12.5" x14ac:dyDescent="0.25">
      <c r="B978" s="8"/>
      <c r="F978" s="3"/>
    </row>
    <row r="979" spans="2:6" ht="12.5" x14ac:dyDescent="0.25">
      <c r="B979" s="8"/>
      <c r="F979" s="3"/>
    </row>
    <row r="980" spans="2:6" ht="12.5" x14ac:dyDescent="0.25">
      <c r="B980" s="8"/>
      <c r="F980" s="3"/>
    </row>
    <row r="981" spans="2:6" ht="12.5" x14ac:dyDescent="0.25">
      <c r="B981" s="8"/>
      <c r="F981" s="3"/>
    </row>
    <row r="982" spans="2:6" ht="12.5" x14ac:dyDescent="0.25">
      <c r="B982" s="8"/>
      <c r="F982" s="3"/>
    </row>
    <row r="983" spans="2:6" ht="12.5" x14ac:dyDescent="0.25">
      <c r="B983" s="8"/>
      <c r="F983" s="3"/>
    </row>
    <row r="984" spans="2:6" ht="12.5" x14ac:dyDescent="0.25">
      <c r="B984" s="8"/>
      <c r="F984" s="3"/>
    </row>
    <row r="985" spans="2:6" ht="12.5" x14ac:dyDescent="0.25">
      <c r="B985" s="8"/>
      <c r="F985" s="3"/>
    </row>
    <row r="986" spans="2:6" ht="12.5" x14ac:dyDescent="0.25">
      <c r="B986" s="8"/>
      <c r="F986" s="3"/>
    </row>
    <row r="987" spans="2:6" ht="12.5" x14ac:dyDescent="0.25">
      <c r="B987" s="8"/>
      <c r="F987" s="3"/>
    </row>
    <row r="988" spans="2:6" ht="12.5" x14ac:dyDescent="0.25">
      <c r="B988" s="8"/>
      <c r="F988" s="3"/>
    </row>
    <row r="989" spans="2:6" ht="12.5" x14ac:dyDescent="0.25">
      <c r="B989" s="8"/>
      <c r="F989" s="3"/>
    </row>
    <row r="990" spans="2:6" ht="12.5" x14ac:dyDescent="0.25">
      <c r="B990" s="8"/>
      <c r="F990" s="3"/>
    </row>
    <row r="991" spans="2:6" ht="12.5" x14ac:dyDescent="0.25">
      <c r="B991" s="8"/>
      <c r="F991" s="3"/>
    </row>
    <row r="992" spans="2:6" ht="12.5" x14ac:dyDescent="0.25">
      <c r="B992" s="8"/>
      <c r="F992" s="3"/>
    </row>
    <row r="993" spans="2:6" ht="12.5" x14ac:dyDescent="0.25">
      <c r="B993" s="8"/>
      <c r="F993" s="3"/>
    </row>
    <row r="994" spans="2:6" ht="12.5" x14ac:dyDescent="0.25">
      <c r="B994" s="8"/>
      <c r="F994" s="3"/>
    </row>
    <row r="995" spans="2:6" ht="12.5" x14ac:dyDescent="0.25">
      <c r="B995" s="8"/>
      <c r="F995" s="3"/>
    </row>
    <row r="996" spans="2:6" ht="12.5" x14ac:dyDescent="0.25">
      <c r="B996" s="8"/>
      <c r="F996" s="3"/>
    </row>
    <row r="997" spans="2:6" ht="12.5" x14ac:dyDescent="0.25">
      <c r="B997" s="8"/>
      <c r="F997" s="3"/>
    </row>
    <row r="998" spans="2:6" ht="12.5" x14ac:dyDescent="0.25">
      <c r="B998" s="8"/>
      <c r="F998" s="3"/>
    </row>
    <row r="999" spans="2:6" ht="12.5" x14ac:dyDescent="0.25">
      <c r="B999" s="8"/>
      <c r="F999" s="3"/>
    </row>
    <row r="1000" spans="2:6" ht="12.5" x14ac:dyDescent="0.25">
      <c r="B1000" s="8"/>
      <c r="F1000" s="3"/>
    </row>
    <row r="1001" spans="2:6" ht="12.5" x14ac:dyDescent="0.25">
      <c r="B1001" s="8"/>
      <c r="F1001" s="3"/>
    </row>
    <row r="1002" spans="2:6" ht="12.5" x14ac:dyDescent="0.25">
      <c r="B1002" s="8"/>
      <c r="F1002" s="3"/>
    </row>
    <row r="1003" spans="2:6" ht="12.5" x14ac:dyDescent="0.25">
      <c r="B1003" s="8"/>
      <c r="F1003" s="3"/>
    </row>
    <row r="1004" spans="2:6" ht="12.5" x14ac:dyDescent="0.25">
      <c r="B1004" s="8"/>
      <c r="F1004" s="3"/>
    </row>
    <row r="1005" spans="2:6" ht="12.5" x14ac:dyDescent="0.25">
      <c r="B1005" s="8"/>
      <c r="F1005" s="3"/>
    </row>
    <row r="1006" spans="2:6" ht="12.5" x14ac:dyDescent="0.25">
      <c r="B1006" s="8"/>
      <c r="F1006" s="3"/>
    </row>
    <row r="1007" spans="2:6" ht="12.5" x14ac:dyDescent="0.25">
      <c r="B1007" s="8"/>
      <c r="F1007" s="3"/>
    </row>
    <row r="1008" spans="2:6" ht="12.5" x14ac:dyDescent="0.25">
      <c r="B1008" s="8"/>
      <c r="F1008" s="3"/>
    </row>
    <row r="1009" spans="2:6" ht="12.5" x14ac:dyDescent="0.25">
      <c r="B1009" s="8"/>
      <c r="F1009" s="3"/>
    </row>
    <row r="1010" spans="2:6" ht="12.5" x14ac:dyDescent="0.25">
      <c r="B1010" s="8"/>
      <c r="F1010" s="3"/>
    </row>
    <row r="1011" spans="2:6" ht="12.5" x14ac:dyDescent="0.25">
      <c r="B1011" s="8"/>
      <c r="F1011" s="3"/>
    </row>
    <row r="1012" spans="2:6" ht="12.5" x14ac:dyDescent="0.25">
      <c r="B1012" s="8"/>
      <c r="F1012" s="3"/>
    </row>
    <row r="1013" spans="2:6" ht="12.5" x14ac:dyDescent="0.25">
      <c r="B1013" s="8"/>
      <c r="F1013" s="3"/>
    </row>
    <row r="1014" spans="2:6" ht="12.5" x14ac:dyDescent="0.25">
      <c r="B1014" s="8"/>
      <c r="F1014" s="3"/>
    </row>
    <row r="1015" spans="2:6" ht="12.5" x14ac:dyDescent="0.25">
      <c r="B1015" s="8"/>
      <c r="F1015" s="3"/>
    </row>
    <row r="1016" spans="2:6" ht="12.5" x14ac:dyDescent="0.25">
      <c r="B1016" s="8"/>
      <c r="F1016" s="3"/>
    </row>
    <row r="1017" spans="2:6" ht="12.5" x14ac:dyDescent="0.25">
      <c r="B1017" s="8"/>
      <c r="F1017" s="3"/>
    </row>
    <row r="1018" spans="2:6" ht="12.5" x14ac:dyDescent="0.25">
      <c r="B1018" s="8"/>
      <c r="F1018" s="3"/>
    </row>
    <row r="1019" spans="2:6" ht="12.5" x14ac:dyDescent="0.25">
      <c r="B1019" s="8"/>
      <c r="F1019" s="3"/>
    </row>
    <row r="1020" spans="2:6" ht="12.5" x14ac:dyDescent="0.25">
      <c r="B1020" s="8"/>
      <c r="F1020" s="3"/>
    </row>
    <row r="1021" spans="2:6" ht="12.5" x14ac:dyDescent="0.25">
      <c r="B1021" s="8"/>
      <c r="F1021" s="3"/>
    </row>
    <row r="1022" spans="2:6" ht="12.5" x14ac:dyDescent="0.25">
      <c r="B1022" s="8"/>
      <c r="F1022" s="3"/>
    </row>
    <row r="1023" spans="2:6" ht="12.5" x14ac:dyDescent="0.25">
      <c r="B1023" s="8"/>
      <c r="F1023" s="3"/>
    </row>
    <row r="1024" spans="2:6" ht="12.5" x14ac:dyDescent="0.25">
      <c r="B1024" s="8"/>
      <c r="F1024" s="3"/>
    </row>
    <row r="1025" spans="2:6" ht="12.5" x14ac:dyDescent="0.25">
      <c r="B1025" s="8"/>
      <c r="F1025" s="3"/>
    </row>
    <row r="1026" spans="2:6" ht="12.5" x14ac:dyDescent="0.25">
      <c r="B1026" s="8"/>
      <c r="F1026" s="3"/>
    </row>
    <row r="1027" spans="2:6" ht="12.5" x14ac:dyDescent="0.25">
      <c r="B1027" s="8"/>
      <c r="F1027" s="3"/>
    </row>
    <row r="1028" spans="2:6" ht="12.5" x14ac:dyDescent="0.25">
      <c r="B1028" s="8"/>
      <c r="F1028" s="3"/>
    </row>
    <row r="1029" spans="2:6" ht="12.5" x14ac:dyDescent="0.25">
      <c r="B1029" s="8"/>
      <c r="F1029" s="3"/>
    </row>
    <row r="1030" spans="2:6" ht="12.5" x14ac:dyDescent="0.25">
      <c r="B1030" s="8"/>
      <c r="F1030" s="3"/>
    </row>
    <row r="1031" spans="2:6" ht="12.5" x14ac:dyDescent="0.25">
      <c r="B1031" s="8"/>
      <c r="F1031" s="3"/>
    </row>
    <row r="1032" spans="2:6" ht="12.5" x14ac:dyDescent="0.25">
      <c r="B1032" s="8"/>
      <c r="F1032" s="3"/>
    </row>
    <row r="1033" spans="2:6" ht="12.5" x14ac:dyDescent="0.25">
      <c r="B1033" s="8"/>
      <c r="F1033" s="3"/>
    </row>
    <row r="1034" spans="2:6" ht="12.5" x14ac:dyDescent="0.25">
      <c r="B1034" s="8"/>
      <c r="F1034" s="3"/>
    </row>
    <row r="1035" spans="2:6" ht="12.5" x14ac:dyDescent="0.25">
      <c r="B1035" s="8"/>
      <c r="F1035" s="3"/>
    </row>
    <row r="1036" spans="2:6" ht="12.5" x14ac:dyDescent="0.25">
      <c r="B1036" s="8"/>
      <c r="F1036" s="3"/>
    </row>
    <row r="1037" spans="2:6" ht="12.5" x14ac:dyDescent="0.25">
      <c r="B1037" s="8"/>
      <c r="F1037" s="3"/>
    </row>
    <row r="1038" spans="2:6" ht="12.5" x14ac:dyDescent="0.25">
      <c r="B1038" s="8"/>
      <c r="F1038" s="3"/>
    </row>
    <row r="1039" spans="2:6" ht="12.5" x14ac:dyDescent="0.25">
      <c r="B1039" s="8"/>
      <c r="F1039" s="3"/>
    </row>
    <row r="1040" spans="2:6" ht="12.5" x14ac:dyDescent="0.25">
      <c r="B1040" s="8"/>
      <c r="F1040" s="3"/>
    </row>
    <row r="1041" spans="2:6" ht="12.5" x14ac:dyDescent="0.25">
      <c r="B1041" s="8"/>
      <c r="F1041" s="3"/>
    </row>
    <row r="1042" spans="2:6" ht="12.5" x14ac:dyDescent="0.25">
      <c r="B1042" s="8"/>
      <c r="F1042" s="3"/>
    </row>
    <row r="1043" spans="2:6" ht="12.5" x14ac:dyDescent="0.25">
      <c r="B1043" s="8"/>
      <c r="F1043" s="3"/>
    </row>
    <row r="1044" spans="2:6" ht="12.5" x14ac:dyDescent="0.25">
      <c r="B1044" s="8"/>
      <c r="F1044" s="3"/>
    </row>
    <row r="1045" spans="2:6" ht="12.5" x14ac:dyDescent="0.25">
      <c r="B1045" s="8"/>
      <c r="F1045" s="3"/>
    </row>
    <row r="1046" spans="2:6" ht="12.5" x14ac:dyDescent="0.25">
      <c r="B1046" s="8"/>
      <c r="F1046" s="3"/>
    </row>
    <row r="1047" spans="2:6" ht="12.5" x14ac:dyDescent="0.25">
      <c r="B1047" s="8"/>
      <c r="F1047" s="3"/>
    </row>
    <row r="1048" spans="2:6" ht="12.5" x14ac:dyDescent="0.25">
      <c r="B1048" s="8"/>
      <c r="F1048" s="3"/>
    </row>
    <row r="1049" spans="2:6" ht="12.5" x14ac:dyDescent="0.25">
      <c r="B1049" s="8"/>
      <c r="F1049" s="3"/>
    </row>
    <row r="1050" spans="2:6" ht="12.5" x14ac:dyDescent="0.25">
      <c r="B1050" s="8"/>
      <c r="F1050" s="3"/>
    </row>
    <row r="1051" spans="2:6" ht="12.5" x14ac:dyDescent="0.25">
      <c r="B1051" s="8"/>
      <c r="F1051" s="3"/>
    </row>
    <row r="1052" spans="2:6" ht="12.5" x14ac:dyDescent="0.25">
      <c r="B1052" s="8"/>
      <c r="F1052" s="3"/>
    </row>
    <row r="1053" spans="2:6" ht="12.5" x14ac:dyDescent="0.25">
      <c r="B1053" s="8"/>
      <c r="F1053" s="3"/>
    </row>
    <row r="1054" spans="2:6" ht="12.5" x14ac:dyDescent="0.25">
      <c r="B1054" s="8"/>
      <c r="F1054" s="3"/>
    </row>
    <row r="1055" spans="2:6" ht="12.5" x14ac:dyDescent="0.25">
      <c r="B1055" s="8"/>
      <c r="F1055" s="3"/>
    </row>
    <row r="1056" spans="2:6" ht="12.5" x14ac:dyDescent="0.25">
      <c r="B1056" s="8"/>
      <c r="F1056" s="3"/>
    </row>
    <row r="1057" spans="2:6" ht="12.5" x14ac:dyDescent="0.25">
      <c r="B1057" s="8"/>
      <c r="F1057" s="3"/>
    </row>
    <row r="1058" spans="2:6" ht="12.5" x14ac:dyDescent="0.25">
      <c r="B1058" s="8"/>
      <c r="F1058" s="3"/>
    </row>
    <row r="1059" spans="2:6" ht="12.5" x14ac:dyDescent="0.25">
      <c r="B1059" s="8"/>
      <c r="F1059" s="3"/>
    </row>
    <row r="1060" spans="2:6" ht="12.5" x14ac:dyDescent="0.25">
      <c r="B1060" s="8"/>
      <c r="F1060" s="3"/>
    </row>
    <row r="1061" spans="2:6" ht="12.5" x14ac:dyDescent="0.25">
      <c r="B1061" s="8"/>
      <c r="F1061" s="3"/>
    </row>
    <row r="1062" spans="2:6" ht="12.5" x14ac:dyDescent="0.25">
      <c r="B1062" s="8"/>
      <c r="F1062" s="3"/>
    </row>
    <row r="1063" spans="2:6" ht="12.5" x14ac:dyDescent="0.25">
      <c r="B1063" s="8"/>
      <c r="F1063" s="3"/>
    </row>
    <row r="1064" spans="2:6" ht="12.5" x14ac:dyDescent="0.25">
      <c r="B1064" s="8"/>
      <c r="F1064" s="3"/>
    </row>
    <row r="1065" spans="2:6" ht="12.5" x14ac:dyDescent="0.25">
      <c r="B1065" s="8"/>
      <c r="F1065" s="3"/>
    </row>
    <row r="1066" spans="2:6" ht="12.5" x14ac:dyDescent="0.25">
      <c r="B1066" s="8"/>
      <c r="F1066" s="3"/>
    </row>
    <row r="1067" spans="2:6" ht="12.5" x14ac:dyDescent="0.25">
      <c r="B1067" s="8"/>
      <c r="F1067" s="3"/>
    </row>
    <row r="1068" spans="2:6" ht="12.5" x14ac:dyDescent="0.25">
      <c r="B1068" s="8"/>
      <c r="F1068" s="3"/>
    </row>
    <row r="1069" spans="2:6" ht="12.5" x14ac:dyDescent="0.25">
      <c r="B1069" s="8"/>
      <c r="F1069" s="3"/>
    </row>
    <row r="1070" spans="2:6" ht="12.5" x14ac:dyDescent="0.25">
      <c r="B1070" s="8"/>
      <c r="F1070" s="3"/>
    </row>
    <row r="1071" spans="2:6" ht="12.5" x14ac:dyDescent="0.25">
      <c r="B1071" s="8"/>
      <c r="F1071" s="3"/>
    </row>
    <row r="1072" spans="2:6" ht="12.5" x14ac:dyDescent="0.25">
      <c r="B1072" s="8"/>
      <c r="F1072" s="3"/>
    </row>
    <row r="1073" spans="2:6" ht="12.5" x14ac:dyDescent="0.25">
      <c r="B1073" s="8"/>
      <c r="F1073" s="3"/>
    </row>
    <row r="1074" spans="2:6" ht="12.5" x14ac:dyDescent="0.25">
      <c r="B1074" s="8"/>
      <c r="F1074" s="3"/>
    </row>
    <row r="1075" spans="2:6" ht="12.5" x14ac:dyDescent="0.25">
      <c r="B1075" s="8"/>
      <c r="F1075" s="3"/>
    </row>
    <row r="1076" spans="2:6" ht="12.5" x14ac:dyDescent="0.25">
      <c r="B1076" s="8"/>
      <c r="F1076" s="3"/>
    </row>
    <row r="1077" spans="2:6" ht="12.5" x14ac:dyDescent="0.25">
      <c r="B1077" s="8"/>
      <c r="F1077" s="3"/>
    </row>
    <row r="1078" spans="2:6" ht="12.5" x14ac:dyDescent="0.25">
      <c r="B1078" s="8"/>
      <c r="F1078" s="3"/>
    </row>
    <row r="1079" spans="2:6" ht="12.5" x14ac:dyDescent="0.25">
      <c r="B1079" s="8"/>
      <c r="F1079" s="3"/>
    </row>
    <row r="1080" spans="2:6" ht="12.5" x14ac:dyDescent="0.25">
      <c r="B1080" s="8"/>
      <c r="F1080" s="3"/>
    </row>
    <row r="1081" spans="2:6" ht="12.5" x14ac:dyDescent="0.25">
      <c r="B1081" s="8"/>
      <c r="F1081" s="3"/>
    </row>
    <row r="1082" spans="2:6" ht="12.5" x14ac:dyDescent="0.25">
      <c r="B1082" s="8"/>
      <c r="F1082" s="3"/>
    </row>
    <row r="1083" spans="2:6" ht="12.5" x14ac:dyDescent="0.25">
      <c r="B1083" s="8"/>
      <c r="F1083" s="3"/>
    </row>
    <row r="1084" spans="2:6" ht="12.5" x14ac:dyDescent="0.25">
      <c r="B1084" s="8"/>
      <c r="F1084" s="3"/>
    </row>
    <row r="1085" spans="2:6" ht="12.5" x14ac:dyDescent="0.25">
      <c r="B1085" s="8"/>
      <c r="F1085" s="3"/>
    </row>
    <row r="1086" spans="2:6" ht="12.5" x14ac:dyDescent="0.25">
      <c r="B1086" s="8"/>
      <c r="F1086" s="3"/>
    </row>
    <row r="1087" spans="2:6" ht="12.5" x14ac:dyDescent="0.25">
      <c r="B1087" s="8"/>
      <c r="F1087" s="3"/>
    </row>
    <row r="1088" spans="2:6" ht="12.5" x14ac:dyDescent="0.25">
      <c r="B1088" s="8"/>
      <c r="F1088" s="3"/>
    </row>
    <row r="1089" spans="2:6" ht="12.5" x14ac:dyDescent="0.25">
      <c r="B1089" s="8"/>
      <c r="F1089" s="3"/>
    </row>
    <row r="1090" spans="2:6" ht="12.5" x14ac:dyDescent="0.25">
      <c r="B1090" s="8"/>
      <c r="F1090" s="3"/>
    </row>
    <row r="1091" spans="2:6" ht="12.5" x14ac:dyDescent="0.25">
      <c r="B1091" s="8"/>
      <c r="F1091" s="3"/>
    </row>
    <row r="1092" spans="2:6" ht="12.5" x14ac:dyDescent="0.25">
      <c r="B1092" s="8"/>
      <c r="F1092" s="3"/>
    </row>
    <row r="1093" spans="2:6" ht="12.5" x14ac:dyDescent="0.25">
      <c r="B1093" s="8"/>
      <c r="F1093" s="3"/>
    </row>
    <row r="1094" spans="2:6" ht="12.5" x14ac:dyDescent="0.25">
      <c r="B1094" s="8"/>
      <c r="F1094" s="3"/>
    </row>
    <row r="1095" spans="2:6" ht="12.5" x14ac:dyDescent="0.25">
      <c r="B1095" s="8"/>
      <c r="F1095" s="3"/>
    </row>
    <row r="1096" spans="2:6" ht="12.5" x14ac:dyDescent="0.25">
      <c r="B1096" s="8"/>
      <c r="F1096" s="3"/>
    </row>
    <row r="1097" spans="2:6" ht="12.5" x14ac:dyDescent="0.25">
      <c r="B1097" s="8"/>
      <c r="F1097" s="3"/>
    </row>
    <row r="1098" spans="2:6" ht="12.5" x14ac:dyDescent="0.25">
      <c r="B1098" s="8"/>
      <c r="F1098" s="3"/>
    </row>
    <row r="1099" spans="2:6" ht="12.5" x14ac:dyDescent="0.25">
      <c r="B1099" s="8"/>
      <c r="F1099" s="3"/>
    </row>
    <row r="1100" spans="2:6" ht="12.5" x14ac:dyDescent="0.25">
      <c r="B1100" s="8"/>
      <c r="F1100" s="3"/>
    </row>
    <row r="1101" spans="2:6" ht="12.5" x14ac:dyDescent="0.25">
      <c r="B1101" s="8"/>
      <c r="F1101" s="3"/>
    </row>
    <row r="1102" spans="2:6" ht="12.5" x14ac:dyDescent="0.25">
      <c r="B1102" s="8"/>
      <c r="F1102" s="3"/>
    </row>
    <row r="1103" spans="2:6" ht="12.5" x14ac:dyDescent="0.25">
      <c r="B1103" s="8"/>
      <c r="F1103" s="3"/>
    </row>
    <row r="1104" spans="2:6" ht="12.5" x14ac:dyDescent="0.25">
      <c r="B1104" s="8"/>
      <c r="F1104" s="3"/>
    </row>
    <row r="1105" spans="2:6" ht="12.5" x14ac:dyDescent="0.25">
      <c r="B1105" s="8"/>
      <c r="F1105" s="3"/>
    </row>
    <row r="1106" spans="2:6" ht="12.5" x14ac:dyDescent="0.25">
      <c r="B1106" s="8"/>
      <c r="F1106" s="3"/>
    </row>
    <row r="1107" spans="2:6" ht="12.5" x14ac:dyDescent="0.25">
      <c r="B1107" s="8"/>
      <c r="F1107" s="3"/>
    </row>
    <row r="1108" spans="2:6" ht="12.5" x14ac:dyDescent="0.25">
      <c r="B1108" s="8"/>
      <c r="F1108" s="3"/>
    </row>
    <row r="1109" spans="2:6" ht="12.5" x14ac:dyDescent="0.25">
      <c r="B1109" s="8"/>
      <c r="F1109" s="3"/>
    </row>
    <row r="1110" spans="2:6" ht="12.5" x14ac:dyDescent="0.25">
      <c r="B1110" s="8"/>
      <c r="F1110" s="3"/>
    </row>
    <row r="1111" spans="2:6" ht="12.5" x14ac:dyDescent="0.25">
      <c r="B1111" s="8"/>
      <c r="F1111" s="3"/>
    </row>
    <row r="1112" spans="2:6" ht="12.5" x14ac:dyDescent="0.25">
      <c r="B1112" s="8"/>
      <c r="F1112" s="3"/>
    </row>
    <row r="1113" spans="2:6" ht="12.5" x14ac:dyDescent="0.25">
      <c r="B1113" s="8"/>
      <c r="F1113" s="3"/>
    </row>
    <row r="1114" spans="2:6" ht="12.5" x14ac:dyDescent="0.25">
      <c r="B1114" s="8"/>
      <c r="F1114" s="3"/>
    </row>
    <row r="1115" spans="2:6" ht="12.5" x14ac:dyDescent="0.25">
      <c r="B1115" s="8"/>
      <c r="F1115" s="3"/>
    </row>
    <row r="1116" spans="2:6" ht="12.5" x14ac:dyDescent="0.25">
      <c r="B1116" s="8"/>
      <c r="F1116" s="3"/>
    </row>
    <row r="1117" spans="2:6" ht="12.5" x14ac:dyDescent="0.25">
      <c r="B1117" s="8"/>
      <c r="F1117" s="3"/>
    </row>
    <row r="1118" spans="2:6" ht="12.5" x14ac:dyDescent="0.25">
      <c r="B1118" s="8"/>
      <c r="F1118" s="3"/>
    </row>
    <row r="1119" spans="2:6" ht="12.5" x14ac:dyDescent="0.25">
      <c r="B1119" s="8"/>
      <c r="F1119" s="3"/>
    </row>
    <row r="1120" spans="2:6" ht="12.5" x14ac:dyDescent="0.25">
      <c r="B1120" s="8"/>
      <c r="F1120" s="3"/>
    </row>
    <row r="1121" spans="2:6" ht="12.5" x14ac:dyDescent="0.25">
      <c r="B1121" s="8"/>
      <c r="F1121" s="3"/>
    </row>
    <row r="1122" spans="2:6" ht="12.5" x14ac:dyDescent="0.25">
      <c r="B1122" s="8"/>
      <c r="F1122" s="3"/>
    </row>
    <row r="1123" spans="2:6" ht="12.5" x14ac:dyDescent="0.25">
      <c r="B1123" s="8"/>
      <c r="F1123" s="3"/>
    </row>
    <row r="1124" spans="2:6" ht="12.5" x14ac:dyDescent="0.25">
      <c r="B1124" s="8"/>
      <c r="F1124" s="3"/>
    </row>
    <row r="1125" spans="2:6" ht="12.5" x14ac:dyDescent="0.25">
      <c r="B1125" s="8"/>
      <c r="F1125" s="3"/>
    </row>
    <row r="1126" spans="2:6" ht="12.5" x14ac:dyDescent="0.25">
      <c r="B1126" s="8"/>
      <c r="F1126" s="3"/>
    </row>
    <row r="1127" spans="2:6" ht="12.5" x14ac:dyDescent="0.25">
      <c r="B1127" s="8"/>
      <c r="F1127" s="3"/>
    </row>
    <row r="1128" spans="2:6" ht="12.5" x14ac:dyDescent="0.25">
      <c r="B1128" s="8"/>
      <c r="F1128" s="3"/>
    </row>
    <row r="1129" spans="2:6" ht="12.5" x14ac:dyDescent="0.25">
      <c r="B1129" s="8"/>
      <c r="F1129" s="3"/>
    </row>
    <row r="1130" spans="2:6" ht="12.5" x14ac:dyDescent="0.25">
      <c r="B1130" s="8"/>
      <c r="F1130" s="3"/>
    </row>
    <row r="1131" spans="2:6" ht="12.5" x14ac:dyDescent="0.25">
      <c r="B1131" s="8"/>
      <c r="F1131" s="3"/>
    </row>
    <row r="1132" spans="2:6" ht="12.5" x14ac:dyDescent="0.25">
      <c r="B1132" s="8"/>
      <c r="F1132" s="3"/>
    </row>
    <row r="1133" spans="2:6" ht="12.5" x14ac:dyDescent="0.25">
      <c r="B1133" s="8"/>
      <c r="F1133" s="3"/>
    </row>
    <row r="1134" spans="2:6" ht="12.5" x14ac:dyDescent="0.25">
      <c r="B1134" s="8"/>
      <c r="F1134" s="3"/>
    </row>
    <row r="1135" spans="2:6" ht="12.5" x14ac:dyDescent="0.25">
      <c r="B1135" s="8"/>
      <c r="F1135" s="3"/>
    </row>
    <row r="1136" spans="2:6" ht="12.5" x14ac:dyDescent="0.25">
      <c r="B1136" s="8"/>
      <c r="F1136" s="3"/>
    </row>
    <row r="1137" spans="2:6" ht="12.5" x14ac:dyDescent="0.25">
      <c r="B1137" s="8"/>
      <c r="F1137" s="3"/>
    </row>
    <row r="1138" spans="2:6" ht="12.5" x14ac:dyDescent="0.25">
      <c r="B1138" s="8"/>
      <c r="F1138" s="3"/>
    </row>
    <row r="1139" spans="2:6" ht="12.5" x14ac:dyDescent="0.25">
      <c r="B1139" s="8"/>
      <c r="F1139" s="3"/>
    </row>
    <row r="1140" spans="2:6" ht="12.5" x14ac:dyDescent="0.25">
      <c r="B1140" s="8"/>
      <c r="F1140" s="3"/>
    </row>
    <row r="1141" spans="2:6" ht="12.5" x14ac:dyDescent="0.25">
      <c r="B1141" s="8"/>
      <c r="F1141" s="3"/>
    </row>
    <row r="1142" spans="2:6" ht="12.5" x14ac:dyDescent="0.25">
      <c r="B1142" s="8"/>
      <c r="F1142" s="3"/>
    </row>
    <row r="1143" spans="2:6" ht="12.5" x14ac:dyDescent="0.25">
      <c r="B1143" s="8"/>
      <c r="F1143" s="3"/>
    </row>
    <row r="1144" spans="2:6" ht="12.5" x14ac:dyDescent="0.25">
      <c r="B1144" s="8"/>
      <c r="F1144" s="3"/>
    </row>
    <row r="1145" spans="2:6" ht="12.5" x14ac:dyDescent="0.25">
      <c r="B1145" s="8"/>
      <c r="F1145" s="3"/>
    </row>
    <row r="1146" spans="2:6" ht="12.5" x14ac:dyDescent="0.25">
      <c r="B1146" s="8"/>
      <c r="F1146" s="3"/>
    </row>
    <row r="1147" spans="2:6" ht="12.5" x14ac:dyDescent="0.25">
      <c r="B1147" s="8"/>
      <c r="F1147" s="3"/>
    </row>
    <row r="1148" spans="2:6" ht="12.5" x14ac:dyDescent="0.25">
      <c r="B1148" s="8"/>
      <c r="F1148" s="3"/>
    </row>
    <row r="1149" spans="2:6" ht="12.5" x14ac:dyDescent="0.25">
      <c r="B1149" s="8"/>
      <c r="F1149" s="3"/>
    </row>
    <row r="1150" spans="2:6" ht="12.5" x14ac:dyDescent="0.25">
      <c r="B1150" s="8"/>
      <c r="F1150" s="3"/>
    </row>
    <row r="1151" spans="2:6" ht="12.5" x14ac:dyDescent="0.25">
      <c r="B1151" s="8"/>
      <c r="F1151" s="3"/>
    </row>
    <row r="1152" spans="2:6" ht="12.5" x14ac:dyDescent="0.25">
      <c r="B1152" s="8"/>
      <c r="F1152" s="3"/>
    </row>
    <row r="1153" spans="2:6" ht="12.5" x14ac:dyDescent="0.25">
      <c r="B1153" s="8"/>
      <c r="F1153" s="3"/>
    </row>
    <row r="1154" spans="2:6" ht="12.5" x14ac:dyDescent="0.25">
      <c r="B1154" s="8"/>
      <c r="F1154" s="3"/>
    </row>
    <row r="1155" spans="2:6" ht="12.5" x14ac:dyDescent="0.25">
      <c r="B1155" s="8"/>
      <c r="F1155" s="3"/>
    </row>
    <row r="1156" spans="2:6" ht="12.5" x14ac:dyDescent="0.25">
      <c r="B1156" s="8"/>
      <c r="F1156" s="3"/>
    </row>
    <row r="1157" spans="2:6" ht="12.5" x14ac:dyDescent="0.25">
      <c r="B1157" s="8"/>
      <c r="F1157" s="3"/>
    </row>
    <row r="1158" spans="2:6" ht="12.5" x14ac:dyDescent="0.25">
      <c r="B1158" s="8"/>
      <c r="F1158" s="3"/>
    </row>
    <row r="1159" spans="2:6" ht="12.5" x14ac:dyDescent="0.25">
      <c r="B1159" s="8"/>
      <c r="F1159" s="3"/>
    </row>
    <row r="1160" spans="2:6" ht="12.5" x14ac:dyDescent="0.25">
      <c r="B1160" s="8"/>
      <c r="F1160" s="3"/>
    </row>
    <row r="1161" spans="2:6" ht="12.5" x14ac:dyDescent="0.25">
      <c r="B1161" s="8"/>
      <c r="F1161" s="3"/>
    </row>
    <row r="1162" spans="2:6" ht="12.5" x14ac:dyDescent="0.25">
      <c r="B1162" s="8"/>
      <c r="F1162" s="3"/>
    </row>
    <row r="1163" spans="2:6" ht="12.5" x14ac:dyDescent="0.25">
      <c r="B1163" s="8"/>
      <c r="F1163" s="3"/>
    </row>
    <row r="1164" spans="2:6" ht="12.5" x14ac:dyDescent="0.25">
      <c r="B1164" s="8"/>
      <c r="F1164" s="3"/>
    </row>
    <row r="1165" spans="2:6" ht="12.5" x14ac:dyDescent="0.25">
      <c r="B1165" s="8"/>
      <c r="F1165" s="3"/>
    </row>
    <row r="1166" spans="2:6" ht="12.5" x14ac:dyDescent="0.25">
      <c r="B1166" s="8"/>
      <c r="F1166" s="3"/>
    </row>
    <row r="1167" spans="2:6" ht="12.5" x14ac:dyDescent="0.25">
      <c r="B1167" s="8"/>
      <c r="F1167" s="3"/>
    </row>
    <row r="1168" spans="2:6" ht="12.5" x14ac:dyDescent="0.25">
      <c r="B1168" s="8"/>
      <c r="F1168" s="3"/>
    </row>
    <row r="1169" spans="2:6" ht="12.5" x14ac:dyDescent="0.25">
      <c r="B1169" s="8"/>
      <c r="F1169" s="3"/>
    </row>
    <row r="1170" spans="2:6" ht="12.5" x14ac:dyDescent="0.25">
      <c r="B1170" s="8"/>
      <c r="F1170" s="3"/>
    </row>
    <row r="1171" spans="2:6" ht="12.5" x14ac:dyDescent="0.25">
      <c r="B1171" s="8"/>
      <c r="F1171" s="3"/>
    </row>
    <row r="1172" spans="2:6" ht="12.5" x14ac:dyDescent="0.25">
      <c r="B1172" s="8"/>
      <c r="F1172" s="3"/>
    </row>
    <row r="1173" spans="2:6" ht="12.5" x14ac:dyDescent="0.25">
      <c r="B1173" s="8"/>
      <c r="F1173" s="3"/>
    </row>
    <row r="1174" spans="2:6" ht="12.5" x14ac:dyDescent="0.25">
      <c r="B1174" s="8"/>
      <c r="F1174" s="3"/>
    </row>
    <row r="1175" spans="2:6" ht="12.5" x14ac:dyDescent="0.25">
      <c r="B1175" s="8"/>
      <c r="F1175" s="3"/>
    </row>
    <row r="1176" spans="2:6" ht="12.5" x14ac:dyDescent="0.25">
      <c r="B1176" s="8"/>
      <c r="F1176" s="3"/>
    </row>
    <row r="1177" spans="2:6" ht="12.5" x14ac:dyDescent="0.25">
      <c r="B1177" s="8"/>
      <c r="F1177" s="3"/>
    </row>
    <row r="1178" spans="2:6" ht="12.5" x14ac:dyDescent="0.25">
      <c r="B1178" s="8"/>
      <c r="F1178" s="3"/>
    </row>
    <row r="1179" spans="2:6" ht="12.5" x14ac:dyDescent="0.25">
      <c r="B1179" s="8"/>
      <c r="F1179" s="3"/>
    </row>
    <row r="1180" spans="2:6" ht="12.5" x14ac:dyDescent="0.25">
      <c r="B1180" s="8"/>
      <c r="F1180" s="3"/>
    </row>
    <row r="1181" spans="2:6" ht="12.5" x14ac:dyDescent="0.25">
      <c r="B1181" s="8"/>
      <c r="F1181" s="3"/>
    </row>
    <row r="1182" spans="2:6" ht="12.5" x14ac:dyDescent="0.25">
      <c r="B1182" s="8"/>
      <c r="F1182" s="3"/>
    </row>
    <row r="1183" spans="2:6" ht="12.5" x14ac:dyDescent="0.25">
      <c r="B1183" s="8"/>
      <c r="F1183" s="3"/>
    </row>
    <row r="1184" spans="2:6" ht="12.5" x14ac:dyDescent="0.25">
      <c r="B1184" s="8"/>
      <c r="F1184" s="3"/>
    </row>
    <row r="1185" spans="2:6" ht="12.5" x14ac:dyDescent="0.25">
      <c r="B1185" s="8"/>
      <c r="F1185" s="3"/>
    </row>
    <row r="1186" spans="2:6" ht="12.5" x14ac:dyDescent="0.25">
      <c r="B1186" s="8"/>
      <c r="F1186" s="3"/>
    </row>
    <row r="1187" spans="2:6" ht="12.5" x14ac:dyDescent="0.25">
      <c r="B1187" s="8"/>
      <c r="F1187" s="3"/>
    </row>
    <row r="1188" spans="2:6" ht="12.5" x14ac:dyDescent="0.25">
      <c r="B1188" s="8"/>
      <c r="F1188" s="3"/>
    </row>
    <row r="1189" spans="2:6" ht="12.5" x14ac:dyDescent="0.25">
      <c r="B1189" s="8"/>
      <c r="F1189" s="3"/>
    </row>
    <row r="1190" spans="2:6" ht="12.5" x14ac:dyDescent="0.25">
      <c r="B1190" s="8"/>
      <c r="F1190" s="3"/>
    </row>
    <row r="1191" spans="2:6" ht="12.5" x14ac:dyDescent="0.25">
      <c r="B1191" s="8"/>
      <c r="F1191" s="3"/>
    </row>
    <row r="1192" spans="2:6" ht="12.5" x14ac:dyDescent="0.25">
      <c r="B1192" s="8"/>
      <c r="F1192" s="3"/>
    </row>
    <row r="1193" spans="2:6" ht="12.5" x14ac:dyDescent="0.25">
      <c r="B1193" s="8"/>
      <c r="F1193" s="3"/>
    </row>
    <row r="1194" spans="2:6" ht="12.5" x14ac:dyDescent="0.25">
      <c r="B1194" s="8"/>
      <c r="F1194" s="3"/>
    </row>
    <row r="1195" spans="2:6" ht="12.5" x14ac:dyDescent="0.25">
      <c r="B1195" s="8"/>
      <c r="F1195" s="3"/>
    </row>
    <row r="1196" spans="2:6" ht="12.5" x14ac:dyDescent="0.25">
      <c r="B1196" s="8"/>
      <c r="F1196" s="3"/>
    </row>
    <row r="1197" spans="2:6" ht="12.5" x14ac:dyDescent="0.25">
      <c r="B1197" s="8"/>
      <c r="F1197" s="3"/>
    </row>
    <row r="1198" spans="2:6" ht="12.5" x14ac:dyDescent="0.25">
      <c r="B1198" s="8"/>
      <c r="F1198" s="3"/>
    </row>
    <row r="1199" spans="2:6" ht="12.5" x14ac:dyDescent="0.25">
      <c r="B1199" s="8"/>
      <c r="F1199" s="3"/>
    </row>
    <row r="1200" spans="2:6" ht="12.5" x14ac:dyDescent="0.25">
      <c r="B1200" s="8"/>
      <c r="F1200" s="3"/>
    </row>
    <row r="1201" spans="6:6" ht="12.5" x14ac:dyDescent="0.25">
      <c r="F1201" s="3"/>
    </row>
    <row r="1202" spans="6:6" ht="12.5" x14ac:dyDescent="0.25">
      <c r="F1202" s="3"/>
    </row>
    <row r="1203" spans="6:6" ht="12.5" x14ac:dyDescent="0.25">
      <c r="F120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Quoter</vt:lpstr>
      <vt:lpstr>Lists</vt:lpstr>
      <vt:lpstr>Term</vt:lpstr>
      <vt:lpstr>General Factors</vt:lpstr>
      <vt:lpstr>Collision</vt:lpstr>
      <vt:lpstr>Theft</vt:lpstr>
      <vt:lpstr>Liability</vt:lpstr>
      <vt:lpstr>Legal</vt:lpstr>
      <vt:lpstr>Medical</vt:lpstr>
      <vt:lpstr>Travel</vt:lpstr>
      <vt:lpstr>Make  Model Exclusion</vt:lpstr>
      <vt:lpstr>Mexvisit Travel Assistance</vt:lpstr>
      <vt:lpstr>Fees</vt:lpstr>
      <vt:lpstr>Combo</vt:lpstr>
      <vt:lpstr>EXTENDED</vt:lpstr>
      <vt:lpstr>STANDARD</vt:lpstr>
      <vt:lpstr>TPLEXTENDED</vt:lpstr>
      <vt:lpstr>TPLSTANDARD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GregoryK</dc:creator>
  <cp:keywords/>
  <dc:description/>
  <cp:lastModifiedBy>Serna, Salvador</cp:lastModifiedBy>
  <cp:revision/>
  <dcterms:created xsi:type="dcterms:W3CDTF">2017-12-04T16:08:27Z</dcterms:created>
  <dcterms:modified xsi:type="dcterms:W3CDTF">2025-03-16T18:05:23Z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aeae1429-ea34-4067-807e-c203159db7e9</vt:lpwstr>
  </property>
  <property fmtid="{D5CDD505-2E9C-101B-9397-08002B2CF9AE}" pid="3" name="MSIP_Label_d35fc5bc-c9e2-44ae-bd42-5c3cbdd817bc_Enabled">
    <vt:lpwstr>true</vt:lpwstr>
  </property>
  <property fmtid="{D5CDD505-2E9C-101B-9397-08002B2CF9AE}" pid="4" name="MSIP_Label_d35fc5bc-c9e2-44ae-bd42-5c3cbdd817bc_SetDate">
    <vt:lpwstr>2025-02-03T21:27:28Z</vt:lpwstr>
  </property>
  <property fmtid="{D5CDD505-2E9C-101B-9397-08002B2CF9AE}" pid="5" name="MSIP_Label_d35fc5bc-c9e2-44ae-bd42-5c3cbdd817bc_Method">
    <vt:lpwstr>Standard</vt:lpwstr>
  </property>
  <property fmtid="{D5CDD505-2E9C-101B-9397-08002B2CF9AE}" pid="6" name="MSIP_Label_d35fc5bc-c9e2-44ae-bd42-5c3cbdd817bc_Name">
    <vt:lpwstr>Yellow Data - LATAM</vt:lpwstr>
  </property>
  <property fmtid="{D5CDD505-2E9C-101B-9397-08002B2CF9AE}" pid="7" name="MSIP_Label_d35fc5bc-c9e2-44ae-bd42-5c3cbdd817bc_SiteId">
    <vt:lpwstr>fffcdc91-d561-4287-aebc-78d2466eec29</vt:lpwstr>
  </property>
  <property fmtid="{D5CDD505-2E9C-101B-9397-08002B2CF9AE}" pid="8" name="MSIP_Label_d35fc5bc-c9e2-44ae-bd42-5c3cbdd817bc_ActionId">
    <vt:lpwstr>a32e9b42-0bee-4fd4-be49-4cf846c2f966</vt:lpwstr>
  </property>
  <property fmtid="{D5CDD505-2E9C-101B-9397-08002B2CF9AE}" pid="9" name="MSIP_Label_d35fc5bc-c9e2-44ae-bd42-5c3cbdd817bc_ContentBits">
    <vt:lpwstr>0</vt:lpwstr>
  </property>
</Properties>
</file>